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defaultThemeVersion="124226"/>
  <xr:revisionPtr revIDLastSave="0" documentId="13_ncr:1_{9098D888-326F-444E-AF33-D11581B159E9}" xr6:coauthVersionLast="36" xr6:coauthVersionMax="36" xr10:uidLastSave="{00000000-0000-0000-0000-000000000000}"/>
  <bookViews>
    <workbookView xWindow="0" yWindow="0" windowWidth="19440" windowHeight="7776" tabRatio="778" xr2:uid="{00000000-000D-0000-FFFF-FFFF00000000}"/>
  </bookViews>
  <sheets>
    <sheet name="総括表 (R4)" sheetId="19" r:id="rId1"/>
    <sheet name="総括表詳細（利用者数R4）" sheetId="20" r:id="rId2"/>
    <sheet name="総括表詳細（給付費R4)" sheetId="21" r:id="rId3"/>
  </sheets>
  <definedNames>
    <definedName name="_xlnm.Print_Area" localSheetId="0">'総括表 (R4)'!$A$1:$S$46</definedName>
    <definedName name="_xlnm.Print_Area" localSheetId="2">'総括表詳細（給付費R4)'!$A$1:$U$68</definedName>
    <definedName name="_xlnm.Print_Area" localSheetId="1">'総括表詳細（利用者数R4）'!$A$1:$U$68</definedName>
  </definedNames>
  <calcPr calcId="191029"/>
</workbook>
</file>

<file path=xl/calcChain.xml><?xml version="1.0" encoding="utf-8"?>
<calcChain xmlns="http://schemas.openxmlformats.org/spreadsheetml/2006/main">
  <c r="L6" i="19" l="1"/>
  <c r="K6" i="19"/>
  <c r="N10" i="20" l="1"/>
  <c r="T6" i="20" l="1"/>
  <c r="R10" i="19"/>
  <c r="R5" i="19"/>
  <c r="H14" i="19" l="1"/>
  <c r="F14" i="19"/>
  <c r="S14" i="19" l="1"/>
  <c r="R14" i="20" l="1"/>
  <c r="T13" i="20"/>
  <c r="P20" i="19" l="1"/>
  <c r="Q20" i="19"/>
  <c r="O20" i="19"/>
  <c r="N20" i="19"/>
  <c r="K20" i="19"/>
  <c r="L20" i="19"/>
  <c r="M20" i="19"/>
  <c r="S9" i="19" l="1"/>
  <c r="S24" i="19"/>
  <c r="S28" i="19" s="1"/>
  <c r="T5" i="21"/>
  <c r="S8" i="19" l="1"/>
  <c r="J20" i="19"/>
  <c r="S29" i="19" l="1"/>
  <c r="S19" i="19"/>
  <c r="U14" i="20"/>
  <c r="U14" i="21"/>
  <c r="T5" i="20"/>
  <c r="K14" i="21" l="1"/>
  <c r="K10" i="21"/>
  <c r="K4" i="21"/>
  <c r="K34" i="21" l="1"/>
  <c r="J4" i="20"/>
  <c r="H4" i="20"/>
  <c r="M6" i="19" l="1"/>
  <c r="N6" i="19"/>
  <c r="O6" i="19"/>
  <c r="P6" i="19"/>
  <c r="Q6" i="19"/>
  <c r="F6" i="19" l="1"/>
  <c r="H14" i="21" l="1"/>
  <c r="H10" i="21"/>
  <c r="H4" i="21"/>
  <c r="H34" i="21" l="1"/>
  <c r="G14" i="19"/>
  <c r="T33" i="21" l="1"/>
  <c r="H66" i="21" s="1"/>
  <c r="T32" i="21"/>
  <c r="T31" i="21"/>
  <c r="T30" i="21"/>
  <c r="H63" i="21" s="1"/>
  <c r="T29" i="21"/>
  <c r="T28" i="21"/>
  <c r="T27" i="21"/>
  <c r="H60" i="21" s="1"/>
  <c r="T26" i="21"/>
  <c r="H59" i="21" s="1"/>
  <c r="T25" i="21"/>
  <c r="H58" i="21" s="1"/>
  <c r="T24" i="21"/>
  <c r="H56" i="21" s="1"/>
  <c r="T23" i="21"/>
  <c r="H55" i="21" s="1"/>
  <c r="T22" i="21"/>
  <c r="H54" i="21" s="1"/>
  <c r="T21" i="21"/>
  <c r="H53" i="21" s="1"/>
  <c r="T20" i="21"/>
  <c r="H52" i="21" s="1"/>
  <c r="T19" i="21"/>
  <c r="H51" i="21" s="1"/>
  <c r="T18" i="21"/>
  <c r="H50" i="21" s="1"/>
  <c r="T17" i="21"/>
  <c r="H49" i="21" s="1"/>
  <c r="T16" i="21"/>
  <c r="H48" i="21" s="1"/>
  <c r="T15" i="21"/>
  <c r="S14" i="21"/>
  <c r="Q27" i="19" s="1"/>
  <c r="R14" i="21"/>
  <c r="P27" i="19" s="1"/>
  <c r="Q14" i="21"/>
  <c r="O27" i="19" s="1"/>
  <c r="P14" i="21"/>
  <c r="N27" i="19" s="1"/>
  <c r="O14" i="21"/>
  <c r="M27" i="19" s="1"/>
  <c r="N14" i="21"/>
  <c r="L27" i="19" s="1"/>
  <c r="M14" i="21"/>
  <c r="K27" i="19" s="1"/>
  <c r="L14" i="21"/>
  <c r="J27" i="19" s="1"/>
  <c r="J14" i="21"/>
  <c r="H27" i="19" s="1"/>
  <c r="I14" i="21"/>
  <c r="G27" i="19" s="1"/>
  <c r="T13" i="21"/>
  <c r="H45" i="21" s="1"/>
  <c r="T12" i="21"/>
  <c r="T11" i="21"/>
  <c r="H43" i="21" s="1"/>
  <c r="U10" i="21"/>
  <c r="S10" i="21"/>
  <c r="Q26" i="19" s="1"/>
  <c r="R10" i="21"/>
  <c r="P26" i="19" s="1"/>
  <c r="Q10" i="21"/>
  <c r="P10" i="21"/>
  <c r="N26" i="19" s="1"/>
  <c r="O10" i="21"/>
  <c r="M26" i="19" s="1"/>
  <c r="N10" i="21"/>
  <c r="L26" i="19" s="1"/>
  <c r="M10" i="21"/>
  <c r="K26" i="19" s="1"/>
  <c r="L10" i="21"/>
  <c r="J26" i="19" s="1"/>
  <c r="I26" i="19"/>
  <c r="J10" i="21"/>
  <c r="H26" i="19" s="1"/>
  <c r="I10" i="21"/>
  <c r="G26" i="19" s="1"/>
  <c r="F26" i="19"/>
  <c r="T9" i="21"/>
  <c r="T8" i="21"/>
  <c r="H41" i="21" s="1"/>
  <c r="T7" i="21"/>
  <c r="H40" i="21" s="1"/>
  <c r="T6" i="21"/>
  <c r="H39" i="21" s="1"/>
  <c r="U4" i="21"/>
  <c r="S4" i="21"/>
  <c r="R4" i="21"/>
  <c r="Q4" i="21"/>
  <c r="P4" i="21"/>
  <c r="O4" i="21"/>
  <c r="N4" i="21"/>
  <c r="L25" i="19" s="1"/>
  <c r="M4" i="21"/>
  <c r="L4" i="21"/>
  <c r="I25" i="19"/>
  <c r="J4" i="21"/>
  <c r="I4" i="21"/>
  <c r="F25" i="19"/>
  <c r="T33" i="20"/>
  <c r="H66" i="20" s="1"/>
  <c r="T32" i="20"/>
  <c r="T31" i="20"/>
  <c r="T30" i="20"/>
  <c r="H63" i="20" s="1"/>
  <c r="T29" i="20"/>
  <c r="T28" i="20"/>
  <c r="T27" i="20"/>
  <c r="H60" i="20" s="1"/>
  <c r="T26" i="20"/>
  <c r="H59" i="20" s="1"/>
  <c r="T25" i="20"/>
  <c r="H58" i="20" s="1"/>
  <c r="T24" i="20"/>
  <c r="H56" i="20" s="1"/>
  <c r="T23" i="20"/>
  <c r="H55" i="20" s="1"/>
  <c r="T22" i="20"/>
  <c r="H54" i="20" s="1"/>
  <c r="T21" i="20"/>
  <c r="H53" i="20" s="1"/>
  <c r="T20" i="20"/>
  <c r="H52" i="20" s="1"/>
  <c r="T19" i="20"/>
  <c r="H51" i="20" s="1"/>
  <c r="T18" i="20"/>
  <c r="H50" i="20" s="1"/>
  <c r="T17" i="20"/>
  <c r="H49" i="20" s="1"/>
  <c r="T16" i="20"/>
  <c r="H48" i="20" s="1"/>
  <c r="T15" i="20"/>
  <c r="S14" i="20"/>
  <c r="Q14" i="20"/>
  <c r="P14" i="20"/>
  <c r="O14" i="20"/>
  <c r="N14" i="20"/>
  <c r="M14" i="20"/>
  <c r="L14" i="20"/>
  <c r="K14" i="20"/>
  <c r="J14" i="20"/>
  <c r="I14" i="20"/>
  <c r="H14" i="20"/>
  <c r="H45" i="20"/>
  <c r="T12" i="20"/>
  <c r="T11" i="20"/>
  <c r="H43" i="20" s="1"/>
  <c r="U10" i="20"/>
  <c r="S10" i="20"/>
  <c r="R10" i="20"/>
  <c r="Q10" i="20"/>
  <c r="P10" i="20"/>
  <c r="O10" i="20"/>
  <c r="M10" i="20"/>
  <c r="L10" i="20"/>
  <c r="K10" i="20"/>
  <c r="J10" i="20"/>
  <c r="I10" i="20"/>
  <c r="H10" i="20"/>
  <c r="T9" i="20"/>
  <c r="T8" i="20"/>
  <c r="H41" i="20" s="1"/>
  <c r="T7" i="20"/>
  <c r="H40" i="20" s="1"/>
  <c r="H39" i="20"/>
  <c r="H38" i="20"/>
  <c r="U4" i="20"/>
  <c r="S4" i="20"/>
  <c r="R4" i="20"/>
  <c r="Q4" i="20"/>
  <c r="Q34" i="20" s="1"/>
  <c r="P4" i="20"/>
  <c r="P34" i="20" s="1"/>
  <c r="O4" i="20"/>
  <c r="N4" i="20"/>
  <c r="M4" i="20"/>
  <c r="L4" i="20"/>
  <c r="K4" i="20"/>
  <c r="I4" i="20"/>
  <c r="F33" i="19"/>
  <c r="I27" i="19"/>
  <c r="F27" i="19"/>
  <c r="O26" i="19"/>
  <c r="J25" i="19"/>
  <c r="R23" i="19"/>
  <c r="R22" i="19"/>
  <c r="R21" i="19"/>
  <c r="R20" i="19"/>
  <c r="I20" i="19"/>
  <c r="H20" i="19"/>
  <c r="G20" i="19"/>
  <c r="F20" i="19"/>
  <c r="R18" i="19"/>
  <c r="R17" i="19"/>
  <c r="R16" i="19"/>
  <c r="R15" i="19"/>
  <c r="Q14" i="19"/>
  <c r="P14" i="19"/>
  <c r="O14" i="19"/>
  <c r="N14" i="19"/>
  <c r="M14" i="19"/>
  <c r="L14" i="19"/>
  <c r="K14" i="19"/>
  <c r="J14" i="19"/>
  <c r="I14" i="19"/>
  <c r="R13" i="19"/>
  <c r="R12" i="19"/>
  <c r="R11" i="19"/>
  <c r="Q9" i="19"/>
  <c r="Q8" i="19" s="1"/>
  <c r="Q19" i="19" s="1"/>
  <c r="P9" i="19"/>
  <c r="P8" i="19" s="1"/>
  <c r="P19" i="19" s="1"/>
  <c r="O9" i="19"/>
  <c r="N9" i="19"/>
  <c r="M9" i="19"/>
  <c r="L9" i="19"/>
  <c r="K9" i="19"/>
  <c r="J9" i="19"/>
  <c r="I9" i="19"/>
  <c r="H9" i="19"/>
  <c r="G9" i="19"/>
  <c r="G8" i="19" s="1"/>
  <c r="F9" i="19"/>
  <c r="J6" i="19"/>
  <c r="I6" i="19"/>
  <c r="H6" i="19"/>
  <c r="G6" i="19"/>
  <c r="U34" i="20" l="1"/>
  <c r="L34" i="21"/>
  <c r="K34" i="20"/>
  <c r="J34" i="20"/>
  <c r="I34" i="20"/>
  <c r="H34" i="20"/>
  <c r="U34" i="21"/>
  <c r="O34" i="21"/>
  <c r="Q34" i="21"/>
  <c r="L34" i="20"/>
  <c r="R27" i="19"/>
  <c r="F39" i="19" s="1"/>
  <c r="R26" i="19"/>
  <c r="Q25" i="19"/>
  <c r="S34" i="21"/>
  <c r="P25" i="19"/>
  <c r="P24" i="19" s="1"/>
  <c r="P28" i="19" s="1"/>
  <c r="R34" i="21"/>
  <c r="S34" i="20"/>
  <c r="R34" i="20"/>
  <c r="O25" i="19"/>
  <c r="O24" i="19" s="1"/>
  <c r="O28" i="19" s="1"/>
  <c r="O8" i="19"/>
  <c r="O19" i="19" s="1"/>
  <c r="N8" i="19"/>
  <c r="N19" i="19" s="1"/>
  <c r="N25" i="19"/>
  <c r="P34" i="21"/>
  <c r="M25" i="19"/>
  <c r="M24" i="19" s="1"/>
  <c r="M28" i="19" s="1"/>
  <c r="O34" i="20"/>
  <c r="M8" i="19"/>
  <c r="M19" i="19" s="1"/>
  <c r="H47" i="21"/>
  <c r="T14" i="21"/>
  <c r="H46" i="21" s="1"/>
  <c r="N34" i="21"/>
  <c r="K25" i="19"/>
  <c r="K24" i="19" s="1"/>
  <c r="M34" i="21"/>
  <c r="H47" i="20"/>
  <c r="T14" i="20"/>
  <c r="H46" i="20" s="1"/>
  <c r="M34" i="20"/>
  <c r="N34" i="20"/>
  <c r="L8" i="19"/>
  <c r="L19" i="19" s="1"/>
  <c r="R14" i="19"/>
  <c r="K8" i="19"/>
  <c r="R8" i="19" s="1"/>
  <c r="R9" i="19"/>
  <c r="H25" i="19"/>
  <c r="H24" i="19" s="1"/>
  <c r="H28" i="19" s="1"/>
  <c r="J34" i="21"/>
  <c r="G25" i="19"/>
  <c r="G24" i="19" s="1"/>
  <c r="G29" i="19" s="1"/>
  <c r="I34" i="21"/>
  <c r="J8" i="19"/>
  <c r="J19" i="19" s="1"/>
  <c r="T10" i="21"/>
  <c r="T10" i="20"/>
  <c r="H42" i="20" s="1"/>
  <c r="T4" i="21"/>
  <c r="H37" i="21" s="1"/>
  <c r="H8" i="19"/>
  <c r="H19" i="19" s="1"/>
  <c r="G19" i="19"/>
  <c r="F8" i="19"/>
  <c r="F19" i="19" s="1"/>
  <c r="I24" i="19"/>
  <c r="I28" i="19" s="1"/>
  <c r="Q24" i="19"/>
  <c r="Q28" i="19" s="1"/>
  <c r="L24" i="19"/>
  <c r="L28" i="19" s="1"/>
  <c r="J24" i="19"/>
  <c r="J28" i="19" s="1"/>
  <c r="F24" i="19"/>
  <c r="N24" i="19"/>
  <c r="N28" i="19" s="1"/>
  <c r="I8" i="19"/>
  <c r="I19" i="19" s="1"/>
  <c r="H38" i="21"/>
  <c r="T4" i="20"/>
  <c r="K29" i="19" l="1"/>
  <c r="L29" i="19"/>
  <c r="K19" i="19"/>
  <c r="R19" i="19" s="1"/>
  <c r="F35" i="19" s="1"/>
  <c r="F34" i="19"/>
  <c r="R25" i="19"/>
  <c r="R24" i="19" s="1"/>
  <c r="N29" i="19"/>
  <c r="T34" i="21"/>
  <c r="M29" i="19"/>
  <c r="T34" i="20"/>
  <c r="G28" i="19"/>
  <c r="H37" i="20"/>
  <c r="H42" i="21"/>
  <c r="F38" i="19"/>
  <c r="F28" i="19"/>
  <c r="F29" i="19"/>
  <c r="J29" i="19"/>
  <c r="P29" i="19"/>
  <c r="O29" i="19"/>
  <c r="K28" i="19"/>
  <c r="H29" i="19"/>
  <c r="Q29" i="19"/>
  <c r="I29" i="19"/>
  <c r="R29" i="19" l="1"/>
  <c r="F41" i="19" s="1"/>
  <c r="F37" i="19"/>
  <c r="R28" i="19"/>
  <c r="F40" i="19" s="1"/>
  <c r="F36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3" authorId="0" shapeId="0" xr:uid="{2514FD11-51C5-448A-B469-E2D7DB3B2A63}">
      <text>
        <r>
          <rPr>
            <b/>
            <sz val="9"/>
            <color indexed="81"/>
            <rFont val="MS P ゴシック"/>
            <family val="3"/>
            <charset val="128"/>
          </rPr>
          <t>計画が９月のため、９月時点の数値を入力</t>
        </r>
      </text>
    </comment>
    <comment ref="E4" authorId="0" shapeId="0" xr:uid="{4E65639A-CFCB-4BE0-8872-B707481C1E3E}">
      <text>
        <r>
          <rPr>
            <b/>
            <sz val="9"/>
            <color indexed="81"/>
            <rFont val="MS P ゴシック"/>
            <family val="3"/>
            <charset val="128"/>
          </rPr>
          <t>「広報ごのへ」より</t>
        </r>
      </text>
    </comment>
    <comment ref="F4" authorId="0" shapeId="0" xr:uid="{EAB75EEB-3294-43D5-9777-27C58336CF35}">
      <text>
        <r>
          <rPr>
            <b/>
            <sz val="9"/>
            <color indexed="81"/>
            <rFont val="MS P ゴシック"/>
            <family val="3"/>
            <charset val="128"/>
          </rPr>
          <t>5月号</t>
        </r>
      </text>
    </comment>
    <comment ref="E5" authorId="0" shapeId="0" xr:uid="{B16F3C3D-AC07-4532-947F-A4CE835ED445}">
      <text>
        <r>
          <rPr>
            <b/>
            <sz val="9"/>
            <color indexed="81"/>
            <rFont val="MS P ゴシック"/>
            <family val="3"/>
            <charset val="128"/>
          </rPr>
          <t>給付担当作成の「介護保険事業状況報告」より</t>
        </r>
      </text>
    </comment>
    <comment ref="E7" authorId="0" shapeId="0" xr:uid="{3C377148-AB0A-4511-805E-10913207A11C}">
      <text>
        <r>
          <rPr>
            <b/>
            <sz val="9"/>
            <color indexed="81"/>
            <rFont val="MS P ゴシック"/>
            <family val="3"/>
            <charset val="128"/>
          </rPr>
          <t>担当より</t>
        </r>
      </text>
    </comment>
    <comment ref="E8" authorId="0" shapeId="0" xr:uid="{814BBAAD-6ADD-4918-B1E9-118186608CF6}">
      <text>
        <r>
          <rPr>
            <b/>
            <sz val="9"/>
            <color indexed="81"/>
            <rFont val="MS P ゴシック"/>
            <family val="3"/>
            <charset val="128"/>
          </rPr>
          <t>月報Excelデータより（国保連システム-出力-各月-７）</t>
        </r>
      </text>
    </comment>
    <comment ref="E20" authorId="0" shapeId="0" xr:uid="{326CFEB3-A1E7-480B-ADBC-B77379E4B692}">
      <text>
        <r>
          <rPr>
            <b/>
            <sz val="9"/>
            <color indexed="81"/>
            <rFont val="MS P ゴシック"/>
            <family val="3"/>
            <charset val="128"/>
          </rPr>
          <t>見える化システムより</t>
        </r>
      </text>
    </comment>
    <comment ref="E24" authorId="0" shapeId="0" xr:uid="{8129DC09-D0D6-49EF-89F4-921CEEF70EE9}">
      <text>
        <r>
          <rPr>
            <b/>
            <sz val="9"/>
            <color indexed="81"/>
            <rFont val="MS P ゴシック"/>
            <family val="3"/>
            <charset val="128"/>
          </rPr>
          <t>給付費一覧より（補佐から紙ベースもしくはデータでもらう）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3" authorId="0" shapeId="0" xr:uid="{25947E76-F41C-4394-9DF6-B8C75E9E321C}">
      <text>
        <r>
          <rPr>
            <b/>
            <sz val="9"/>
            <color indexed="81"/>
            <rFont val="MS P ゴシック"/>
            <family val="3"/>
            <charset val="128"/>
          </rPr>
          <t>計画が９月のため、９月時点の数値を入力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3" authorId="0" shapeId="0" xr:uid="{41577CC0-8B95-42C4-8B74-C3EE90724CE1}">
      <text>
        <r>
          <rPr>
            <b/>
            <sz val="9"/>
            <color indexed="81"/>
            <rFont val="MS P ゴシック"/>
            <family val="3"/>
            <charset val="128"/>
          </rPr>
          <t>計画が９月のため、９月時点の数値を入力</t>
        </r>
      </text>
    </comment>
  </commentList>
</comments>
</file>

<file path=xl/sharedStrings.xml><?xml version="1.0" encoding="utf-8"?>
<sst xmlns="http://schemas.openxmlformats.org/spreadsheetml/2006/main" count="353" uniqueCount="103">
  <si>
    <t>総給付費</t>
    <phoneticPr fontId="3"/>
  </si>
  <si>
    <t>在宅サービス</t>
    <phoneticPr fontId="3"/>
  </si>
  <si>
    <t>居住系サービス</t>
    <phoneticPr fontId="3"/>
  </si>
  <si>
    <t>定期巡回・随時対応型訪問介護看護</t>
  </si>
  <si>
    <t>夜間対応型訪問介護</t>
  </si>
  <si>
    <t>通所介護</t>
  </si>
  <si>
    <t>地域密着型通所介護</t>
  </si>
  <si>
    <t>通所リハビリテーション</t>
  </si>
  <si>
    <t>認知症対応型通所介護</t>
  </si>
  <si>
    <t>小規模多機能型居宅介護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</si>
  <si>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</si>
  <si>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短期入所生活介護</t>
  </si>
  <si>
    <t>短期入所療養介護（老健）</t>
  </si>
  <si>
    <t>短期入所療養介護（病院等）</t>
  </si>
  <si>
    <t>福祉用具貸与</t>
  </si>
  <si>
    <t>介護予防支援・居宅介護支援</t>
  </si>
  <si>
    <t>小計</t>
    <rPh sb="0" eb="2">
      <t>ショウケイ</t>
    </rPh>
    <phoneticPr fontId="2"/>
  </si>
  <si>
    <t>特定施設入居者生活介護</t>
  </si>
  <si>
    <t>認知症対応型共同生活介護</t>
  </si>
  <si>
    <t>地域密着型特定施設入居者生活介護</t>
  </si>
  <si>
    <t>施設サービス</t>
    <phoneticPr fontId="3"/>
  </si>
  <si>
    <t>介護老人福祉施設</t>
  </si>
  <si>
    <t>介護老人保健施設</t>
  </si>
  <si>
    <t>介護療養型医療施設</t>
  </si>
  <si>
    <t>訪問介護</t>
  </si>
  <si>
    <t>訪問入浴介護</t>
  </si>
  <si>
    <t>訪問看護</t>
  </si>
  <si>
    <t>訪問リハビリテーション</t>
  </si>
  <si>
    <t>居宅療養管理指導</t>
  </si>
  <si>
    <t>居住系サービス</t>
  </si>
  <si>
    <t>地域密着型介護老人福祉施設入所者生活介護</t>
  </si>
  <si>
    <t>特定福祉用具販売</t>
    <rPh sb="6" eb="8">
      <t>ハンバイ</t>
    </rPh>
    <phoneticPr fontId="2"/>
  </si>
  <si>
    <t>住宅改修</t>
  </si>
  <si>
    <t>（円）</t>
  </si>
  <si>
    <t>（円）</t>
    <phoneticPr fontId="3"/>
  </si>
  <si>
    <t>（人）</t>
    <rPh sb="1" eb="2">
      <t>ニン</t>
    </rPh>
    <phoneticPr fontId="3"/>
  </si>
  <si>
    <t>（円）</t>
    <phoneticPr fontId="5"/>
  </si>
  <si>
    <t>地域密着型介護老人福祉施設入所者生活介護</t>
    <phoneticPr fontId="5"/>
  </si>
  <si>
    <t>（%）</t>
    <phoneticPr fontId="3"/>
  </si>
  <si>
    <t>実績値</t>
    <rPh sb="0" eb="3">
      <t>ジッセキチ</t>
    </rPh>
    <phoneticPr fontId="5"/>
  </si>
  <si>
    <t>計画値</t>
    <rPh sb="0" eb="2">
      <t>ケイカク</t>
    </rPh>
    <rPh sb="2" eb="3">
      <t>チ</t>
    </rPh>
    <phoneticPr fontId="5"/>
  </si>
  <si>
    <t>対計画比(実績値／計画値)</t>
    <phoneticPr fontId="5"/>
  </si>
  <si>
    <t>実績値</t>
    <phoneticPr fontId="5"/>
  </si>
  <si>
    <t>-</t>
    <phoneticPr fontId="5"/>
  </si>
  <si>
    <t>要介護認定者数（第1号被保険者）</t>
    <phoneticPr fontId="3"/>
  </si>
  <si>
    <t>要介護認定率（第1号被保険者）</t>
    <phoneticPr fontId="3"/>
  </si>
  <si>
    <t>被保険者数（第1号被保険者）</t>
    <phoneticPr fontId="3"/>
  </si>
  <si>
    <t>要介護認定者数（第2号被保険者）</t>
    <phoneticPr fontId="3"/>
  </si>
  <si>
    <t>設定なし</t>
    <rPh sb="0" eb="2">
      <t>セッテイ</t>
    </rPh>
    <phoneticPr fontId="5"/>
  </si>
  <si>
    <t>【実績値】厚生労働省「介護保険事業状況報告」月報
【計画値】五戸町介護保険事業計画</t>
    <phoneticPr fontId="5"/>
  </si>
  <si>
    <t>受給者数</t>
    <rPh sb="0" eb="3">
      <t>ジュキュウシャ</t>
    </rPh>
    <rPh sb="3" eb="4">
      <t>スウ</t>
    </rPh>
    <phoneticPr fontId="3"/>
  </si>
  <si>
    <t>【実績値】国保連請求実績（福祉用具購入及び住宅改修費は町償還払実績）
【計画値】五戸町介護保険事業計画</t>
    <rPh sb="5" eb="8">
      <t>コクホレン</t>
    </rPh>
    <rPh sb="8" eb="10">
      <t>セイキュウ</t>
    </rPh>
    <rPh sb="10" eb="12">
      <t>ジッセキ</t>
    </rPh>
    <rPh sb="13" eb="15">
      <t>フクシ</t>
    </rPh>
    <rPh sb="15" eb="17">
      <t>ヨウグ</t>
    </rPh>
    <rPh sb="17" eb="19">
      <t>コウニュウ</t>
    </rPh>
    <rPh sb="19" eb="20">
      <t>オヨ</t>
    </rPh>
    <rPh sb="21" eb="23">
      <t>ジュウタク</t>
    </rPh>
    <rPh sb="23" eb="25">
      <t>カイシュウ</t>
    </rPh>
    <rPh sb="25" eb="26">
      <t>ヒ</t>
    </rPh>
    <rPh sb="27" eb="28">
      <t>マチ</t>
    </rPh>
    <rPh sb="28" eb="30">
      <t>ショウカン</t>
    </rPh>
    <rPh sb="30" eb="31">
      <t>バライ</t>
    </rPh>
    <rPh sb="31" eb="33">
      <t>ジッセキ</t>
    </rPh>
    <phoneticPr fontId="5"/>
  </si>
  <si>
    <t>短期入所療養介護</t>
    <phoneticPr fontId="5"/>
  </si>
  <si>
    <t>訪問介護</t>
    <phoneticPr fontId="5"/>
  </si>
  <si>
    <t>在宅サービス</t>
    <phoneticPr fontId="5"/>
  </si>
  <si>
    <t>要支援１</t>
  </si>
  <si>
    <t>要介護３</t>
  </si>
  <si>
    <t>中重度者</t>
    <rPh sb="0" eb="1">
      <t>チュウ</t>
    </rPh>
    <rPh sb="1" eb="3">
      <t>ジュウド</t>
    </rPh>
    <rPh sb="3" eb="4">
      <t>シャ</t>
    </rPh>
    <phoneticPr fontId="5"/>
  </si>
  <si>
    <t>要介護４</t>
    <phoneticPr fontId="5"/>
  </si>
  <si>
    <t>要介護５</t>
    <phoneticPr fontId="5"/>
  </si>
  <si>
    <t>要支援２</t>
    <phoneticPr fontId="5"/>
  </si>
  <si>
    <t>要介護１</t>
    <phoneticPr fontId="5"/>
  </si>
  <si>
    <t>要介護２</t>
    <phoneticPr fontId="5"/>
  </si>
  <si>
    <t>軽度者</t>
    <rPh sb="0" eb="3">
      <t>ケイドシャ</t>
    </rPh>
    <phoneticPr fontId="5"/>
  </si>
  <si>
    <t>※居宅介護支援・予防支援除く</t>
    <rPh sb="1" eb="3">
      <t>キョタク</t>
    </rPh>
    <rPh sb="3" eb="5">
      <t>カイゴ</t>
    </rPh>
    <rPh sb="5" eb="7">
      <t>シエン</t>
    </rPh>
    <rPh sb="8" eb="10">
      <t>ヨボウ</t>
    </rPh>
    <rPh sb="10" eb="12">
      <t>シエン</t>
    </rPh>
    <rPh sb="12" eb="13">
      <t>ノゾ</t>
    </rPh>
    <phoneticPr fontId="5"/>
  </si>
  <si>
    <t>第1号被保険者1人あたり給付月額</t>
    <rPh sb="0" eb="1">
      <t>ダイ</t>
    </rPh>
    <rPh sb="2" eb="3">
      <t>ゴウ</t>
    </rPh>
    <rPh sb="3" eb="7">
      <t>ヒホケンシャ</t>
    </rPh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</si>
  <si>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4">
      <t>ゲツ</t>
    </rPh>
    <rPh sb="14" eb="15">
      <t>ガク</t>
    </rPh>
    <phoneticPr fontId="3"/>
  </si>
  <si>
    <t>第1号被保険者1人あたり給付月額</t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</si>
  <si>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5">
      <t>ゲツガク</t>
    </rPh>
    <phoneticPr fontId="3"/>
  </si>
  <si>
    <t>（人）</t>
    <rPh sb="1" eb="2">
      <t>ニン</t>
    </rPh>
    <phoneticPr fontId="5"/>
  </si>
  <si>
    <t>人口</t>
    <rPh sb="0" eb="2">
      <t>ジンコウ</t>
    </rPh>
    <phoneticPr fontId="5"/>
  </si>
  <si>
    <t>高齢化率</t>
    <rPh sb="0" eb="3">
      <t>コウレイカ</t>
    </rPh>
    <rPh sb="3" eb="4">
      <t>リツ</t>
    </rPh>
    <phoneticPr fontId="5"/>
  </si>
  <si>
    <t>（%）</t>
    <phoneticPr fontId="5"/>
  </si>
  <si>
    <t>事業対象者</t>
    <rPh sb="0" eb="2">
      <t>ジギョウ</t>
    </rPh>
    <rPh sb="2" eb="4">
      <t>タイショウ</t>
    </rPh>
    <rPh sb="4" eb="5">
      <t>シャ</t>
    </rPh>
    <phoneticPr fontId="5"/>
  </si>
  <si>
    <t>介護医療院</t>
    <rPh sb="0" eb="2">
      <t>カイゴ</t>
    </rPh>
    <rPh sb="2" eb="4">
      <t>イリョウ</t>
    </rPh>
    <rPh sb="4" eb="5">
      <t>イン</t>
    </rPh>
    <phoneticPr fontId="5"/>
  </si>
  <si>
    <t>介護療養型医療施設</t>
    <phoneticPr fontId="5"/>
  </si>
  <si>
    <t>（円）</t>
    <rPh sb="1" eb="2">
      <t>エン</t>
    </rPh>
    <phoneticPr fontId="3"/>
  </si>
  <si>
    <t>※居宅介護支援・予防支援除く</t>
    <phoneticPr fontId="5"/>
  </si>
  <si>
    <t>単位：人</t>
    <rPh sb="0" eb="2">
      <t>タンイ</t>
    </rPh>
    <rPh sb="3" eb="4">
      <t>ニン</t>
    </rPh>
    <phoneticPr fontId="5"/>
  </si>
  <si>
    <t>単位：円</t>
    <rPh sb="0" eb="2">
      <t>タンイ</t>
    </rPh>
    <rPh sb="3" eb="4">
      <t>エン</t>
    </rPh>
    <phoneticPr fontId="5"/>
  </si>
  <si>
    <t>※９月実績値確定後</t>
    <rPh sb="2" eb="3">
      <t>ガツ</t>
    </rPh>
    <rPh sb="3" eb="5">
      <t>ジッセキ</t>
    </rPh>
    <rPh sb="5" eb="6">
      <t>チ</t>
    </rPh>
    <rPh sb="6" eb="8">
      <t>カクテイ</t>
    </rPh>
    <rPh sb="8" eb="9">
      <t>ゴ</t>
    </rPh>
    <phoneticPr fontId="5"/>
  </si>
  <si>
    <t>※合計（介護予防支援・居宅介護支援含む）</t>
    <rPh sb="1" eb="3">
      <t>ゴウケイ</t>
    </rPh>
    <rPh sb="4" eb="6">
      <t>カイゴ</t>
    </rPh>
    <rPh sb="6" eb="8">
      <t>ヨボウ</t>
    </rPh>
    <rPh sb="8" eb="10">
      <t>シエン</t>
    </rPh>
    <rPh sb="11" eb="13">
      <t>キョタク</t>
    </rPh>
    <rPh sb="13" eb="15">
      <t>カイゴ</t>
    </rPh>
    <rPh sb="15" eb="17">
      <t>シエン</t>
    </rPh>
    <rPh sb="17" eb="18">
      <t>フク</t>
    </rPh>
    <phoneticPr fontId="5"/>
  </si>
  <si>
    <t>※合計</t>
    <rPh sb="1" eb="3">
      <t>ゴウケイ</t>
    </rPh>
    <phoneticPr fontId="5"/>
  </si>
  <si>
    <t>【実績値】人口：住民基本台帳、事業対象者：介護支援課実績数値、その他：厚生労働省「介護保険事業状況報告」月報（受給者数のみ「見える化システム」による数値）
【計画値】五戸町介護保険事業計画　被保険者数（第1号被保険者）、要介護認定者数（第1号被保険者及び第2号被保険者）及び要介護認定率（第1号被保険者）は令和3年9月末時点の推計値。給付費は年間合計の計画値
　※「第1号被保険者1人あたり給付費」は「総給付費」を「被保険者数（第1号被保険者）」で除して算出
   ※「要介護認定者1人あたり給付費」は「総給付費」を「要介護認定者数（第1号被保険者数）」で除して算出</t>
    <rPh sb="5" eb="7">
      <t>ジンコウ</t>
    </rPh>
    <rPh sb="8" eb="10">
      <t>ジュウミン</t>
    </rPh>
    <rPh sb="10" eb="12">
      <t>キホン</t>
    </rPh>
    <rPh sb="12" eb="14">
      <t>ダイチョウ</t>
    </rPh>
    <rPh sb="15" eb="17">
      <t>ジギョウ</t>
    </rPh>
    <rPh sb="17" eb="19">
      <t>タイショウ</t>
    </rPh>
    <rPh sb="19" eb="20">
      <t>シャ</t>
    </rPh>
    <rPh sb="21" eb="23">
      <t>カイゴ</t>
    </rPh>
    <rPh sb="23" eb="25">
      <t>シエン</t>
    </rPh>
    <rPh sb="25" eb="26">
      <t>カ</t>
    </rPh>
    <rPh sb="26" eb="28">
      <t>ジッセキ</t>
    </rPh>
    <rPh sb="28" eb="30">
      <t>スウチ</t>
    </rPh>
    <rPh sb="33" eb="34">
      <t>タ</t>
    </rPh>
    <rPh sb="55" eb="58">
      <t>ジュキュウシャ</t>
    </rPh>
    <rPh sb="58" eb="59">
      <t>スウ</t>
    </rPh>
    <rPh sb="62" eb="63">
      <t>ミ</t>
    </rPh>
    <rPh sb="65" eb="66">
      <t>カ</t>
    </rPh>
    <rPh sb="74" eb="76">
      <t>スウチ</t>
    </rPh>
    <rPh sb="79" eb="81">
      <t>ケイカク</t>
    </rPh>
    <rPh sb="81" eb="82">
      <t>アタイ</t>
    </rPh>
    <rPh sb="83" eb="86">
      <t>ゴノヘマチ</t>
    </rPh>
    <rPh sb="86" eb="88">
      <t>カイゴ</t>
    </rPh>
    <rPh sb="88" eb="90">
      <t>ホケン</t>
    </rPh>
    <rPh sb="90" eb="92">
      <t>ジギョウ</t>
    </rPh>
    <rPh sb="92" eb="94">
      <t>ケイカク</t>
    </rPh>
    <rPh sb="125" eb="126">
      <t>オヨ</t>
    </rPh>
    <rPh sb="127" eb="128">
      <t>ダイ</t>
    </rPh>
    <rPh sb="129" eb="130">
      <t>ゴウ</t>
    </rPh>
    <rPh sb="130" eb="134">
      <t>ヒホケンシャ</t>
    </rPh>
    <rPh sb="176" eb="178">
      <t>ケイカク</t>
    </rPh>
    <rPh sb="178" eb="179">
      <t>アタイ</t>
    </rPh>
    <rPh sb="208" eb="212">
      <t>ヒホケンシャ</t>
    </rPh>
    <rPh sb="212" eb="213">
      <t>スウ</t>
    </rPh>
    <rPh sb="235" eb="236">
      <t>ヨウ</t>
    </rPh>
    <rPh sb="236" eb="238">
      <t>カイゴ</t>
    </rPh>
    <rPh sb="238" eb="240">
      <t>ニンテイ</t>
    </rPh>
    <rPh sb="240" eb="241">
      <t>シャ</t>
    </rPh>
    <rPh sb="242" eb="243">
      <t>ニン</t>
    </rPh>
    <rPh sb="246" eb="248">
      <t>キュウフ</t>
    </rPh>
    <rPh sb="248" eb="249">
      <t>ヒ</t>
    </rPh>
    <rPh sb="252" eb="253">
      <t>ソウ</t>
    </rPh>
    <rPh sb="253" eb="255">
      <t>キュウフ</t>
    </rPh>
    <rPh sb="255" eb="256">
      <t>ヒ</t>
    </rPh>
    <rPh sb="259" eb="260">
      <t>ヨウ</t>
    </rPh>
    <rPh sb="260" eb="262">
      <t>カイゴ</t>
    </rPh>
    <rPh sb="262" eb="264">
      <t>ニンテイ</t>
    </rPh>
    <rPh sb="264" eb="265">
      <t>シャ</t>
    </rPh>
    <rPh sb="265" eb="266">
      <t>スウ</t>
    </rPh>
    <rPh sb="267" eb="268">
      <t>ダイ</t>
    </rPh>
    <rPh sb="269" eb="270">
      <t>ゴウ</t>
    </rPh>
    <rPh sb="270" eb="274">
      <t>ヒホケンシャ</t>
    </rPh>
    <rPh sb="274" eb="275">
      <t>スウ</t>
    </rPh>
    <rPh sb="278" eb="279">
      <t>ジョ</t>
    </rPh>
    <rPh sb="281" eb="283">
      <t>サンシュツ</t>
    </rPh>
    <phoneticPr fontId="5"/>
  </si>
  <si>
    <t>総括表　R４（青森県五戸町　日常生活圏域：町内全域）</t>
    <phoneticPr fontId="3"/>
  </si>
  <si>
    <t>総括表詳細　Ｒ４（利用者数）（青森県五戸町）</t>
    <phoneticPr fontId="5"/>
  </si>
  <si>
    <t>総括表詳細　Ｒ４（給付費）（青森県五戸町）</t>
    <phoneticPr fontId="5"/>
  </si>
  <si>
    <t>R4.4</t>
    <phoneticPr fontId="5"/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</si>
  <si>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</si>
  <si>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</si>
  <si>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</si>
  <si>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</si>
  <si>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</si>
  <si>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</si>
  <si>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</si>
  <si>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</si>
  <si>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  <phoneticPr fontId="5"/>
  </si>
  <si>
    <t>R5.2</t>
    <phoneticPr fontId="5"/>
  </si>
  <si>
    <t>R5.3</t>
    <phoneticPr fontId="5"/>
  </si>
  <si>
    <t>R4年度(年間)</t>
    <rPh sb="2" eb="4">
      <t>ネンド</t>
    </rPh>
    <rPh sb="5" eb="7">
      <t>ネンカン</t>
    </rPh>
    <phoneticPr fontId="5"/>
  </si>
  <si>
    <t>令和4年度(年間)</t>
    <rPh sb="0" eb="2">
      <t>レイワ</t>
    </rPh>
    <phoneticPr fontId="5"/>
  </si>
  <si>
    <t>R4.5</t>
    <phoneticPr fontId="5"/>
  </si>
  <si>
    <t>見える化公表前</t>
    <rPh sb="0" eb="1">
      <t>ミ</t>
    </rPh>
    <rPh sb="3" eb="4">
      <t>カ</t>
    </rPh>
    <rPh sb="4" eb="6">
      <t>コウヒョウ</t>
    </rPh>
    <rPh sb="6" eb="7">
      <t>マエ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</si>
</sst>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&quot;%&quot;"/>
    <numFmt numFmtId="177" formatCode="#,##0_);[Red]\(#,##0\)"/>
    <numFmt numFmtId="178" formatCode="#,##0.0_);[Red]\(#,##0.0\)"/>
    <numFmt numFmtId="179" formatCode="#,##0.00_);[Red]\(#,##0.00\)"/>
    <numFmt numFmtId="180" formatCode="#,##0.0;&quot;△ &quot;#,##0.0"/>
    <numFmt numFmtId="181" formatCode="0.0;&quot;△ &quot;0.0"/>
    <numFmt numFmtId="182" formatCode="#,##0_ "/>
    <numFmt numFmtId="183" formatCode="0_);[Red]\(0\)"/>
  </numFmts>
  <fonts count="56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0"/>
      <name val="メイリオ"/>
      <family val="3"/>
      <charset val="128"/>
    </font>
    <font>
      <sz val="7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8"/>
      <color rgb="FF0000CC"/>
      <name val="メイリオ"/>
      <family val="3"/>
      <charset val="128"/>
    </font>
    <font>
      <sz val="8"/>
      <color rgb="FF0000FF"/>
      <name val="メイリオ"/>
      <family val="3"/>
      <charset val="128"/>
    </font>
    <font>
      <sz val="8"/>
      <color theme="0" tint="-0.1499984740745262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876">
    <xf numFmtId="0" fontId="0" fillId="0" borderId="0" xfId="0"/>
    <xf numFmtId="0" fontId="4" fillId="3" borderId="0" xfId="0" applyFont="1" applyFill="1"/>
    <xf numFmtId="0" fontId="6" fillId="3" borderId="0" xfId="0" applyFont="1" applyFill="1"/>
    <xf numFmtId="0" fontId="8" fillId="3" borderId="2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7" fillId="3" borderId="22" xfId="0" applyFont="1" applyFill="1" applyBorder="1"/>
    <xf numFmtId="0" fontId="7" fillId="3" borderId="23" xfId="0" applyFont="1" applyFill="1" applyBorder="1"/>
    <xf numFmtId="0" fontId="8" fillId="3" borderId="26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left" vertical="center"/>
    </xf>
    <xf numFmtId="0" fontId="7" fillId="3" borderId="33" xfId="1" applyFont="1" applyFill="1" applyBorder="1" applyAlignment="1">
      <alignment vertical="center"/>
    </xf>
    <xf numFmtId="0" fontId="7" fillId="3" borderId="34" xfId="1" applyFont="1" applyFill="1" applyBorder="1" applyAlignment="1">
      <alignment vertical="center"/>
    </xf>
    <xf numFmtId="0" fontId="7" fillId="3" borderId="27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8" fillId="3" borderId="37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39" xfId="1" applyFont="1" applyFill="1" applyBorder="1" applyAlignment="1">
      <alignment horizontal="left" vertical="center"/>
    </xf>
    <xf numFmtId="0" fontId="8" fillId="2" borderId="40" xfId="1" applyFont="1" applyFill="1" applyBorder="1" applyAlignment="1">
      <alignment horizontal="left" vertical="center"/>
    </xf>
    <xf numFmtId="0" fontId="8" fillId="2" borderId="41" xfId="1" applyFont="1" applyFill="1" applyBorder="1" applyAlignment="1">
      <alignment horizontal="left" vertical="center"/>
    </xf>
    <xf numFmtId="0" fontId="8" fillId="3" borderId="42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3" borderId="13" xfId="1" applyFont="1" applyFill="1" applyBorder="1" applyAlignment="1">
      <alignment horizontal="left" vertical="center"/>
    </xf>
    <xf numFmtId="0" fontId="8" fillId="3" borderId="39" xfId="1" applyFont="1" applyFill="1" applyBorder="1" applyAlignment="1">
      <alignment horizontal="left" vertical="center"/>
    </xf>
    <xf numFmtId="0" fontId="8" fillId="3" borderId="40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8" fillId="3" borderId="30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/>
    </xf>
    <xf numFmtId="0" fontId="8" fillId="3" borderId="14" xfId="1" applyFont="1" applyFill="1" applyBorder="1" applyAlignment="1">
      <alignment horizontal="left" vertical="center"/>
    </xf>
    <xf numFmtId="0" fontId="8" fillId="3" borderId="44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8" fillId="4" borderId="17" xfId="1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76" fontId="1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1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2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5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4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5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5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5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6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5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7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5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7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77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2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79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2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16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6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6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8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39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40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4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4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4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8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8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2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2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3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3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3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3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5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5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5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6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6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6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7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8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8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8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0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0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0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1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1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2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2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2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2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2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7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75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7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7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7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7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8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9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0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0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0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0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0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0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23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2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2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2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2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2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2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3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3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3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3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3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4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4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4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4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5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5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5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5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5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3" borderId="55" xfId="0" applyFont="1" applyFill="1" applyBorder="1" applyAlignment="1">
      <alignment horizontal="center"/>
    </xf>
    <xf numFmtId="0" fontId="8" fillId="4" borderId="24" xfId="1" applyFont="1" applyFill="1" applyBorder="1" applyAlignment="1">
      <alignment horizontal="left" vertical="center"/>
    </xf>
    <xf numFmtId="177" fontId="558" fillId="3" borderId="31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32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32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24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16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18" xfId="1" applyNumberFormat="1" applyFont="1" applyFill="1" applyBorder="1" applyAlignment="1" applyProtection="1">
      <alignment horizontal="right" vertical="center" shrinkToFit="1"/>
      <protection locked="0"/>
    </xf>
    <xf numFmtId="178" fontId="55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19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20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20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21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16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1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18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25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46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43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17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54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57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58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59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60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60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1" xfId="1" applyNumberFormat="1" applyFont="1" applyFill="1" applyBorder="1" applyAlignment="1" applyProtection="1">
      <alignment horizontal="right" vertical="center" shrinkToFit="1"/>
      <protection locked="0"/>
    </xf>
    <xf numFmtId="0" fontId="8" fillId="4" borderId="8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177" fontId="558" fillId="4" borderId="54" xfId="1" applyNumberFormat="1" applyFont="1" applyFill="1" applyBorder="1" applyAlignment="1" applyProtection="1">
      <alignment horizontal="right" vertical="center" shrinkToFit="1"/>
      <protection locked="0"/>
    </xf>
    <xf numFmtId="0" fontId="8" fillId="4" borderId="51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177" fontId="558" fillId="4" borderId="48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49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49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5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8" xfId="1" applyFont="1" applyFill="1" applyBorder="1" applyAlignment="1">
      <alignment horizontal="left" vertical="center"/>
    </xf>
    <xf numFmtId="0" fontId="7" fillId="3" borderId="53" xfId="1" applyFont="1" applyFill="1" applyBorder="1" applyAlignment="1">
      <alignment vertical="center"/>
    </xf>
    <xf numFmtId="177" fontId="558" fillId="4" borderId="52" xfId="1" applyNumberFormat="1" applyFont="1" applyFill="1" applyBorder="1" applyAlignment="1" applyProtection="1">
      <alignment horizontal="right" vertical="center" shrinkToFit="1"/>
      <protection locked="0"/>
    </xf>
    <xf numFmtId="0" fontId="9" fillId="7" borderId="63" xfId="0" applyFont="1" applyFill="1" applyBorder="1" applyAlignment="1">
      <alignment horizontal="center" vertical="center"/>
    </xf>
    <xf numFmtId="177" fontId="558" fillId="4" borderId="63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52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4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/>
    <xf numFmtId="0" fontId="4" fillId="3" borderId="0" xfId="0" applyFont="1" applyFill="1" applyAlignment="1">
      <alignment horizontal="right"/>
    </xf>
    <xf numFmtId="180" fontId="559" fillId="3" borderId="0" xfId="0" applyNumberFormat="1" applyFont="1" applyFill="1" applyAlignment="1">
      <alignment horizontal="right"/>
    </xf>
    <xf numFmtId="177" fontId="558" fillId="3" borderId="2" xfId="1" applyNumberFormat="1" applyFont="1" applyFill="1" applyBorder="1" applyAlignment="1" applyProtection="1">
      <alignment horizontal="right" vertical="center" shrinkToFit="1"/>
      <protection locked="0"/>
    </xf>
    <xf numFmtId="0" fontId="561" fillId="0" borderId="0" xfId="0" applyFont="1" applyFill="1" applyBorder="1" applyAlignment="1">
      <alignment horizontal="center" vertical="center"/>
    </xf>
    <xf numFmtId="177" fontId="558" fillId="4" borderId="51" xfId="3" applyNumberFormat="1" applyFont="1" applyFill="1" applyBorder="1" applyAlignment="1" applyProtection="1">
      <alignment horizontal="right" vertical="center" shrinkToFit="1"/>
      <protection locked="0"/>
    </xf>
    <xf numFmtId="0" fontId="8" fillId="3" borderId="67" xfId="1" applyFont="1" applyFill="1" applyBorder="1" applyAlignment="1">
      <alignment horizontal="left" vertical="center"/>
    </xf>
    <xf numFmtId="0" fontId="8" fillId="3" borderId="32" xfId="1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177" fontId="558" fillId="5" borderId="16" xfId="3" applyNumberFormat="1" applyFont="1" applyFill="1" applyBorder="1" applyAlignment="1" applyProtection="1">
      <alignment horizontal="right" vertical="center" shrinkToFit="1"/>
      <protection locked="0"/>
    </xf>
    <xf numFmtId="177" fontId="558" fillId="5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5" borderId="1" xfId="1" applyNumberFormat="1" applyFont="1" applyFill="1" applyBorder="1" applyAlignment="1" applyProtection="1">
      <alignment horizontal="right" vertical="center" shrinkToFit="1"/>
      <protection locked="0"/>
    </xf>
    <xf numFmtId="0" fontId="8" fillId="5" borderId="45" xfId="1" applyFont="1" applyFill="1" applyBorder="1" applyAlignment="1">
      <alignment horizontal="left" vertical="center"/>
    </xf>
    <xf numFmtId="179" fontId="558" fillId="5" borderId="16" xfId="3" applyNumberFormat="1" applyFont="1" applyFill="1" applyBorder="1" applyAlignment="1" applyProtection="1">
      <alignment horizontal="right" vertical="center" shrinkToFit="1"/>
      <protection locked="0"/>
    </xf>
    <xf numFmtId="179" fontId="558" fillId="5" borderId="1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68" xfId="0" applyFont="1" applyFill="1" applyBorder="1" applyAlignment="1">
      <alignment horizontal="center"/>
    </xf>
    <xf numFmtId="177" fontId="55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559" fillId="3" borderId="52" xfId="1" applyNumberFormat="1" applyFont="1" applyFill="1" applyBorder="1" applyAlignment="1" applyProtection="1">
      <alignment horizontal="right" vertical="center" shrinkToFit="1"/>
      <protection locked="0"/>
    </xf>
    <xf numFmtId="178" fontId="55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9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37" xfId="1" applyFont="1" applyFill="1" applyBorder="1" applyAlignment="1">
      <alignment vertical="center"/>
    </xf>
    <xf numFmtId="182" fontId="559" fillId="3" borderId="56" xfId="0" applyNumberFormat="1" applyFont="1" applyFill="1" applyBorder="1" applyAlignment="1"/>
    <xf numFmtId="182" fontId="559" fillId="3" borderId="57" xfId="0" applyNumberFormat="1" applyFont="1" applyFill="1" applyBorder="1" applyAlignment="1"/>
    <xf numFmtId="182" fontId="559" fillId="3" borderId="72" xfId="0" applyNumberFormat="1" applyFont="1" applyFill="1" applyBorder="1" applyAlignment="1">
      <alignment horizontal="center"/>
    </xf>
    <xf numFmtId="177" fontId="558" fillId="3" borderId="73" xfId="1" applyNumberFormat="1" applyFont="1" applyFill="1" applyBorder="1" applyAlignment="1" applyProtection="1">
      <alignment horizontal="right" vertical="center" shrinkToFit="1"/>
      <protection locked="0"/>
    </xf>
    <xf numFmtId="183" fontId="558" fillId="3" borderId="31" xfId="3" applyNumberFormat="1" applyFont="1" applyFill="1" applyBorder="1" applyAlignment="1" applyProtection="1">
      <alignment horizontal="right" vertical="center" shrinkToFit="1"/>
      <protection locked="0"/>
    </xf>
    <xf numFmtId="183" fontId="558" fillId="3" borderId="66" xfId="3" applyNumberFormat="1" applyFont="1" applyFill="1" applyBorder="1" applyAlignment="1" applyProtection="1">
      <alignment horizontal="right" vertical="center" shrinkToFit="1"/>
      <protection locked="0"/>
    </xf>
    <xf numFmtId="183" fontId="55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52" xfId="1" applyNumberFormat="1" applyFont="1" applyFill="1" applyBorder="1" applyAlignment="1" applyProtection="1">
      <alignment horizontal="right" vertical="center" shrinkToFit="1"/>
      <protection locked="0"/>
    </xf>
    <xf numFmtId="178" fontId="558" fillId="3" borderId="15" xfId="3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177" fontId="558" fillId="3" borderId="16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45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66" xfId="3" applyNumberFormat="1" applyFont="1" applyFill="1" applyBorder="1" applyAlignment="1" applyProtection="1">
      <alignment horizontal="right" vertical="center" shrinkToFit="1"/>
      <protection locked="0"/>
    </xf>
    <xf numFmtId="0" fontId="8" fillId="3" borderId="74" xfId="1" applyFont="1" applyFill="1" applyBorder="1" applyAlignment="1">
      <alignment horizontal="left" vertical="center"/>
    </xf>
    <xf numFmtId="177" fontId="558" fillId="3" borderId="26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67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67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56" xfId="1" applyNumberFormat="1" applyFont="1" applyFill="1" applyBorder="1" applyAlignment="1" applyProtection="1">
      <alignment horizontal="right" vertical="center" shrinkToFit="1"/>
      <protection locked="0"/>
    </xf>
    <xf numFmtId="181" fontId="559" fillId="0" borderId="0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/>
    </xf>
    <xf numFmtId="0" fontId="8" fillId="3" borderId="24" xfId="1" applyFont="1" applyFill="1" applyBorder="1" applyAlignment="1">
      <alignment horizontal="left" vertical="center"/>
    </xf>
    <xf numFmtId="0" fontId="4" fillId="3" borderId="27" xfId="0" applyFont="1" applyFill="1" applyBorder="1"/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177" fontId="558" fillId="8" borderId="1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18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67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75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20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21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32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54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46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43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60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61" xfId="1" applyNumberFormat="1" applyFont="1" applyFill="1" applyBorder="1" applyAlignment="1" applyProtection="1">
      <alignment horizontal="right" vertical="center" shrinkToFit="1"/>
      <protection locked="0"/>
    </xf>
    <xf numFmtId="0" fontId="564" fillId="3" borderId="0" xfId="0" applyFont="1" applyFill="1" applyAlignment="1">
      <alignment vertical="center"/>
    </xf>
    <xf numFmtId="177" fontId="564" fillId="3" borderId="0" xfId="0" applyNumberFormat="1" applyFont="1" applyFill="1" applyAlignment="1">
      <alignment vertical="center"/>
    </xf>
    <xf numFmtId="177" fontId="558" fillId="4" borderId="32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32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32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46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60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60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52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46" xfId="1" applyNumberFormat="1" applyFont="1" applyFill="1" applyBorder="1" applyAlignment="1" applyProtection="1">
      <alignment horizontal="right" vertical="center" shrinkToFit="1"/>
      <protection locked="0"/>
    </xf>
    <xf numFmtId="182" fontId="560" fillId="0" borderId="71" xfId="0" applyNumberFormat="1" applyFont="1" applyFill="1" applyBorder="1" applyAlignment="1"/>
    <xf numFmtId="177" fontId="558" fillId="5" borderId="2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52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2" xfId="1" applyNumberFormat="1" applyFont="1" applyFill="1" applyBorder="1" applyAlignment="1" applyProtection="1">
      <alignment horizontal="right" vertical="center" shrinkToFit="1"/>
      <protection locked="0"/>
    </xf>
    <xf numFmtId="178" fontId="560" fillId="0" borderId="2" xfId="3" applyNumberFormat="1" applyFont="1" applyFill="1" applyBorder="1" applyAlignment="1" applyProtection="1">
      <alignment horizontal="right" vertical="center" shrinkToFit="1"/>
      <protection locked="0"/>
    </xf>
    <xf numFmtId="183" fontId="560" fillId="0" borderId="2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2" xfId="3" applyNumberFormat="1" applyFont="1" applyFill="1" applyBorder="1" applyAlignment="1" applyProtection="1">
      <alignment horizontal="right" vertical="center" shrinkToFit="1"/>
      <protection locked="0"/>
    </xf>
    <xf numFmtId="179" fontId="560" fillId="5" borderId="4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563" fillId="5" borderId="1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77" xfId="0" applyFont="1" applyFill="1" applyBorder="1" applyAlignment="1">
      <alignment horizontal="center"/>
    </xf>
    <xf numFmtId="177" fontId="563" fillId="5" borderId="18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4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8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2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78" xfId="3" applyNumberFormat="1" applyFont="1" applyFill="1" applyBorder="1" applyAlignment="1" applyProtection="1">
      <alignment horizontal="right" vertical="center" shrinkToFit="1"/>
      <protection locked="0"/>
    </xf>
    <xf numFmtId="179" fontId="558" fillId="5" borderId="46" xfId="3" applyNumberFormat="1" applyFont="1" applyFill="1" applyBorder="1" applyAlignment="1" applyProtection="1">
      <alignment horizontal="right" vertical="center" shrinkToFit="1"/>
      <protection locked="0"/>
    </xf>
    <xf numFmtId="179" fontId="558" fillId="5" borderId="46" xfId="1" applyNumberFormat="1" applyFont="1" applyFill="1" applyBorder="1" applyAlignment="1" applyProtection="1">
      <alignment horizontal="right" vertical="center" shrinkToFit="1"/>
      <protection locked="0"/>
    </xf>
    <xf numFmtId="182" fontId="563" fillId="8" borderId="57" xfId="0" applyNumberFormat="1" applyFont="1" applyFill="1" applyBorder="1" applyAlignment="1"/>
    <xf numFmtId="182" fontId="563" fillId="8" borderId="71" xfId="0" applyNumberFormat="1" applyFont="1" applyFill="1" applyBorder="1" applyAlignment="1"/>
    <xf numFmtId="182" fontId="563" fillId="8" borderId="57" xfId="0" applyNumberFormat="1" applyFont="1" applyFill="1" applyBorder="1" applyAlignment="1">
      <alignment horizontal="right"/>
    </xf>
    <xf numFmtId="182" fontId="563" fillId="8" borderId="58" xfId="0" applyNumberFormat="1" applyFont="1" applyFill="1" applyBorder="1" applyAlignment="1">
      <alignment horizontal="right"/>
    </xf>
    <xf numFmtId="177" fontId="563" fillId="8" borderId="1" xfId="3" applyNumberFormat="1" applyFont="1" applyFill="1" applyBorder="1" applyAlignment="1" applyProtection="1">
      <alignment horizontal="right" vertical="center" shrinkToFit="1"/>
      <protection locked="0"/>
    </xf>
    <xf numFmtId="177" fontId="563" fillId="8" borderId="2" xfId="1" applyNumberFormat="1" applyFont="1" applyFill="1" applyBorder="1" applyAlignment="1" applyProtection="1">
      <alignment horizontal="right" vertical="center" shrinkToFit="1"/>
      <protection locked="0"/>
    </xf>
    <xf numFmtId="177" fontId="563" fillId="8" borderId="1" xfId="1" applyNumberFormat="1" applyFont="1" applyFill="1" applyBorder="1" applyAlignment="1" applyProtection="1">
      <alignment horizontal="right" vertical="center" shrinkToFit="1"/>
      <protection locked="0"/>
    </xf>
    <xf numFmtId="177" fontId="563" fillId="8" borderId="54" xfId="1" applyNumberFormat="1" applyFont="1" applyFill="1" applyBorder="1" applyAlignment="1" applyProtection="1">
      <alignment horizontal="right" vertical="center" shrinkToFit="1"/>
      <protection locked="0"/>
    </xf>
    <xf numFmtId="177" fontId="563" fillId="8" borderId="18" xfId="1" applyNumberFormat="1" applyFont="1" applyFill="1" applyBorder="1" applyAlignment="1" applyProtection="1">
      <alignment horizontal="right" vertical="center" shrinkToFit="1"/>
      <protection locked="0"/>
    </xf>
    <xf numFmtId="177" fontId="563" fillId="8" borderId="4" xfId="1" applyNumberFormat="1" applyFont="1" applyFill="1" applyBorder="1" applyAlignment="1" applyProtection="1">
      <alignment horizontal="right" vertical="center" shrinkToFit="1"/>
      <protection locked="0"/>
    </xf>
    <xf numFmtId="177" fontId="563" fillId="8" borderId="66" xfId="3" applyNumberFormat="1" applyFont="1" applyFill="1" applyBorder="1" applyAlignment="1" applyProtection="1">
      <alignment horizontal="right" vertical="center" shrinkToFit="1"/>
      <protection locked="0"/>
    </xf>
    <xf numFmtId="177" fontId="563" fillId="8" borderId="32" xfId="1" applyNumberFormat="1" applyFont="1" applyFill="1" applyBorder="1" applyAlignment="1" applyProtection="1">
      <alignment horizontal="right" vertical="center" shrinkToFit="1"/>
      <protection locked="0"/>
    </xf>
    <xf numFmtId="177" fontId="563" fillId="8" borderId="9" xfId="1" applyNumberFormat="1" applyFont="1" applyFill="1" applyBorder="1" applyAlignment="1" applyProtection="1">
      <alignment horizontal="right" vertical="center" shrinkToFit="1"/>
      <protection locked="0"/>
    </xf>
    <xf numFmtId="177" fontId="563" fillId="8" borderId="3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2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42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78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8" borderId="67" xfId="3" applyNumberFormat="1" applyFont="1" applyFill="1" applyBorder="1" applyAlignment="1" applyProtection="1">
      <alignment horizontal="right" vertical="center" shrinkToFit="1"/>
      <protection locked="0"/>
    </xf>
    <xf numFmtId="177" fontId="558" fillId="8" borderId="20" xfId="3" applyNumberFormat="1" applyFont="1" applyFill="1" applyBorder="1" applyAlignment="1" applyProtection="1">
      <alignment horizontal="right" vertical="center" shrinkToFit="1"/>
      <protection locked="0"/>
    </xf>
    <xf numFmtId="177" fontId="558" fillId="8" borderId="32" xfId="3" applyNumberFormat="1" applyFont="1" applyFill="1" applyBorder="1" applyAlignment="1" applyProtection="1">
      <alignment horizontal="right" vertical="center" shrinkToFit="1"/>
      <protection locked="0"/>
    </xf>
    <xf numFmtId="177" fontId="558" fillId="8" borderId="46" xfId="3" applyNumberFormat="1" applyFont="1" applyFill="1" applyBorder="1" applyAlignment="1" applyProtection="1">
      <alignment horizontal="right" vertical="center" shrinkToFit="1"/>
      <protection locked="0"/>
    </xf>
    <xf numFmtId="177" fontId="558" fillId="8" borderId="60" xfId="3" applyNumberFormat="1" applyFont="1" applyFill="1" applyBorder="1" applyAlignment="1" applyProtection="1">
      <alignment horizontal="right" vertical="center" shrinkToFit="1"/>
      <protection locked="0"/>
    </xf>
    <xf numFmtId="179" fontId="563" fillId="5" borderId="16" xfId="1" applyNumberFormat="1" applyFont="1" applyFill="1" applyBorder="1" applyAlignment="1" applyProtection="1">
      <alignment horizontal="right" vertical="center" shrinkToFit="1"/>
      <protection locked="0"/>
    </xf>
    <xf numFmtId="179" fontId="563" fillId="5" borderId="2" xfId="1" applyNumberFormat="1" applyFont="1" applyFill="1" applyBorder="1" applyAlignment="1" applyProtection="1">
      <alignment horizontal="right" vertical="center" shrinkToFit="1"/>
      <protection locked="0"/>
    </xf>
    <xf numFmtId="179" fontId="563" fillId="5" borderId="1" xfId="1" applyNumberFormat="1" applyFont="1" applyFill="1" applyBorder="1" applyAlignment="1" applyProtection="1">
      <alignment horizontal="right" vertical="center" shrinkToFit="1"/>
      <protection locked="0"/>
    </xf>
    <xf numFmtId="179" fontId="563" fillId="5" borderId="18" xfId="1" applyNumberFormat="1" applyFont="1" applyFill="1" applyBorder="1" applyAlignment="1" applyProtection="1">
      <alignment horizontal="right" vertical="center" shrinkToFit="1"/>
      <protection locked="0"/>
    </xf>
    <xf numFmtId="179" fontId="563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560" fillId="5" borderId="66" xfId="3" applyNumberFormat="1" applyFont="1" applyFill="1" applyBorder="1" applyAlignment="1" applyProtection="1">
      <alignment horizontal="right" vertical="center" shrinkToFit="1"/>
      <protection locked="0"/>
    </xf>
    <xf numFmtId="179" fontId="563" fillId="5" borderId="66" xfId="1" applyNumberFormat="1" applyFont="1" applyFill="1" applyBorder="1" applyAlignment="1" applyProtection="1">
      <alignment horizontal="right" vertical="center" shrinkToFit="1"/>
      <protection locked="0"/>
    </xf>
    <xf numFmtId="177" fontId="560" fillId="8" borderId="16" xfId="3" applyNumberFormat="1" applyFont="1" applyFill="1" applyBorder="1" applyAlignment="1" applyProtection="1">
      <alignment horizontal="right" vertical="center" shrinkToFit="1"/>
      <protection locked="0"/>
    </xf>
    <xf numFmtId="178" fontId="568" fillId="8" borderId="16" xfId="3" applyNumberFormat="1" applyFont="1" applyFill="1" applyBorder="1" applyAlignment="1" applyProtection="1">
      <alignment horizontal="right" vertical="center" shrinkToFit="1"/>
      <protection locked="0"/>
    </xf>
    <xf numFmtId="178" fontId="568" fillId="8" borderId="66" xfId="3" applyNumberFormat="1" applyFont="1" applyFill="1" applyBorder="1" applyAlignment="1" applyProtection="1">
      <alignment horizontal="right" vertical="center" shrinkToFit="1"/>
      <protection locked="0"/>
    </xf>
    <xf numFmtId="178" fontId="568" fillId="8" borderId="1" xfId="3" applyNumberFormat="1" applyFont="1" applyFill="1" applyBorder="1" applyAlignment="1" applyProtection="1">
      <alignment horizontal="right" vertical="center" shrinkToFit="1"/>
      <protection locked="0"/>
    </xf>
    <xf numFmtId="178" fontId="568" fillId="8" borderId="2" xfId="3" applyNumberFormat="1" applyFont="1" applyFill="1" applyBorder="1" applyAlignment="1" applyProtection="1">
      <alignment horizontal="right" vertical="center" shrinkToFit="1"/>
      <protection locked="0"/>
    </xf>
    <xf numFmtId="178" fontId="568" fillId="8" borderId="18" xfId="3" applyNumberFormat="1" applyFont="1" applyFill="1" applyBorder="1" applyAlignment="1" applyProtection="1">
      <alignment horizontal="right" vertical="center" shrinkToFit="1"/>
      <protection locked="0"/>
    </xf>
    <xf numFmtId="183" fontId="568" fillId="8" borderId="16" xfId="3" applyNumberFormat="1" applyFont="1" applyFill="1" applyBorder="1" applyAlignment="1" applyProtection="1">
      <alignment horizontal="right" vertical="center" shrinkToFit="1"/>
      <protection locked="0"/>
    </xf>
    <xf numFmtId="183" fontId="568" fillId="8" borderId="66" xfId="3" applyNumberFormat="1" applyFont="1" applyFill="1" applyBorder="1" applyAlignment="1" applyProtection="1">
      <alignment horizontal="right" vertical="center" shrinkToFit="1"/>
      <protection locked="0"/>
    </xf>
    <xf numFmtId="183" fontId="568" fillId="8" borderId="1" xfId="3" applyNumberFormat="1" applyFont="1" applyFill="1" applyBorder="1" applyAlignment="1" applyProtection="1">
      <alignment horizontal="right" vertical="center" shrinkToFit="1"/>
      <protection locked="0"/>
    </xf>
    <xf numFmtId="183" fontId="568" fillId="8" borderId="2" xfId="3" applyNumberFormat="1" applyFont="1" applyFill="1" applyBorder="1" applyAlignment="1" applyProtection="1">
      <alignment horizontal="right" vertical="center" shrinkToFit="1"/>
      <protection locked="0"/>
    </xf>
    <xf numFmtId="183" fontId="568" fillId="8" borderId="18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16" xfId="3" applyNumberFormat="1" applyFont="1" applyFill="1" applyBorder="1" applyAlignment="1" applyProtection="1">
      <alignment horizontal="right" vertical="center" shrinkToFit="1"/>
      <protection locked="0"/>
    </xf>
    <xf numFmtId="177" fontId="568" fillId="8" borderId="66" xfId="3" applyNumberFormat="1" applyFont="1" applyFill="1" applyBorder="1" applyAlignment="1" applyProtection="1">
      <alignment horizontal="right" vertical="center" shrinkToFit="1"/>
      <protection locked="0"/>
    </xf>
    <xf numFmtId="177" fontId="568" fillId="8" borderId="1" xfId="3" applyNumberFormat="1" applyFont="1" applyFill="1" applyBorder="1" applyAlignment="1" applyProtection="1">
      <alignment horizontal="right" vertical="center" shrinkToFit="1"/>
      <protection locked="0"/>
    </xf>
    <xf numFmtId="177" fontId="568" fillId="8" borderId="2" xfId="3" applyNumberFormat="1" applyFont="1" applyFill="1" applyBorder="1" applyAlignment="1" applyProtection="1">
      <alignment horizontal="right" vertical="center" shrinkToFit="1"/>
      <protection locked="0"/>
    </xf>
    <xf numFmtId="177" fontId="568" fillId="8" borderId="18" xfId="3" applyNumberFormat="1" applyFont="1" applyFill="1" applyBorder="1" applyAlignment="1" applyProtection="1">
      <alignment horizontal="right" vertical="center" shrinkToFit="1"/>
      <protection locked="0"/>
    </xf>
    <xf numFmtId="177" fontId="568" fillId="8" borderId="11" xfId="3" applyNumberFormat="1" applyFont="1" applyFill="1" applyBorder="1" applyAlignment="1" applyProtection="1">
      <alignment horizontal="right" vertical="center" shrinkToFit="1"/>
      <protection locked="0"/>
    </xf>
    <xf numFmtId="177" fontId="568" fillId="8" borderId="51" xfId="3" applyNumberFormat="1" applyFont="1" applyFill="1" applyBorder="1" applyAlignment="1" applyProtection="1">
      <alignment horizontal="right" vertical="center" shrinkToFit="1"/>
      <protection locked="0"/>
    </xf>
    <xf numFmtId="177" fontId="568" fillId="8" borderId="32" xfId="3" applyNumberFormat="1" applyFont="1" applyFill="1" applyBorder="1" applyAlignment="1" applyProtection="1">
      <alignment horizontal="right" vertical="center" shrinkToFit="1"/>
      <protection locked="0"/>
    </xf>
    <xf numFmtId="177" fontId="568" fillId="8" borderId="8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16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1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2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42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20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66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80" xfId="1" applyNumberFormat="1" applyFont="1" applyFill="1" applyBorder="1" applyAlignment="1" applyProtection="1">
      <alignment horizontal="right" vertical="center" shrinkToFit="1"/>
      <protection locked="0"/>
    </xf>
    <xf numFmtId="177" fontId="568" fillId="8" borderId="59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46" xfId="3" applyNumberFormat="1" applyFont="1" applyFill="1" applyBorder="1" applyAlignment="1" applyProtection="1">
      <alignment horizontal="right" vertical="center" shrinkToFit="1"/>
      <protection locked="0"/>
    </xf>
    <xf numFmtId="182" fontId="568" fillId="8" borderId="56" xfId="0" applyNumberFormat="1" applyFont="1" applyFill="1" applyBorder="1" applyAlignment="1"/>
    <xf numFmtId="182" fontId="568" fillId="8" borderId="79" xfId="0" applyNumberFormat="1" applyFont="1" applyFill="1" applyBorder="1" applyAlignment="1"/>
    <xf numFmtId="177" fontId="568" fillId="8" borderId="31" xfId="3" applyNumberFormat="1" applyFont="1" applyFill="1" applyBorder="1" applyAlignment="1" applyProtection="1">
      <alignment horizontal="right" vertical="center" shrinkToFit="1"/>
      <protection locked="0"/>
    </xf>
    <xf numFmtId="176" fontId="567" fillId="0" borderId="45" xfId="3" applyNumberFormat="1" applyFont="1" applyFill="1" applyBorder="1" applyAlignment="1" applyProtection="1">
      <alignment horizontal="center" vertical="center" shrinkToFit="1"/>
      <protection locked="0"/>
    </xf>
    <xf numFmtId="176" fontId="567" fillId="0" borderId="17" xfId="3" applyNumberFormat="1" applyFont="1" applyFill="1" applyBorder="1" applyAlignment="1" applyProtection="1">
      <alignment horizontal="center" vertical="center" shrinkToFit="1"/>
      <protection locked="0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left" vertical="center"/>
    </xf>
    <xf numFmtId="0" fontId="7" fillId="3" borderId="37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176" fontId="565" fillId="3" borderId="44" xfId="3" applyNumberFormat="1" applyFont="1" applyFill="1" applyBorder="1" applyAlignment="1" applyProtection="1">
      <alignment horizontal="center" vertical="center" shrinkToFit="1"/>
      <protection locked="0"/>
    </xf>
    <xf numFmtId="176" fontId="565" fillId="3" borderId="38" xfId="3" applyNumberFormat="1" applyFont="1" applyFill="1" applyBorder="1" applyAlignment="1" applyProtection="1">
      <alignment horizontal="center" vertical="center" shrinkToFit="1"/>
      <protection locked="0"/>
    </xf>
    <xf numFmtId="176" fontId="560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560" fillId="3" borderId="17" xfId="3" applyNumberFormat="1" applyFont="1" applyFill="1" applyBorder="1" applyAlignment="1" applyProtection="1">
      <alignment horizontal="center" vertical="center" shrinkToFit="1"/>
      <protection locked="0"/>
    </xf>
    <xf numFmtId="176" fontId="560" fillId="0" borderId="45" xfId="3" applyNumberFormat="1" applyFont="1" applyFill="1" applyBorder="1" applyAlignment="1" applyProtection="1">
      <alignment horizontal="center" vertical="center" shrinkToFit="1"/>
      <protection locked="0"/>
    </xf>
    <xf numFmtId="176" fontId="560" fillId="0" borderId="17" xfId="3" applyNumberFormat="1" applyFont="1" applyFill="1" applyBorder="1" applyAlignment="1" applyProtection="1">
      <alignment horizontal="center" vertical="center" shrinkToFit="1"/>
      <protection locked="0"/>
    </xf>
    <xf numFmtId="176" fontId="567" fillId="0" borderId="39" xfId="3" applyNumberFormat="1" applyFont="1" applyFill="1" applyBorder="1" applyAlignment="1" applyProtection="1">
      <alignment horizontal="center" vertical="center" shrinkToFit="1"/>
      <protection locked="0"/>
    </xf>
    <xf numFmtId="176" fontId="567" fillId="0" borderId="70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left" vertical="top" wrapText="1"/>
    </xf>
    <xf numFmtId="176" fontId="567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567" fillId="0" borderId="17" xfId="3" applyNumberFormat="1" applyFont="1" applyFill="1" applyBorder="1" applyAlignment="1" applyProtection="1">
      <alignment horizontal="right" vertical="center" shrinkToFit="1"/>
      <protection locked="0"/>
    </xf>
    <xf numFmtId="0" fontId="9" fillId="5" borderId="12" xfId="0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left" vertical="top"/>
    </xf>
    <xf numFmtId="0" fontId="8" fillId="2" borderId="23" xfId="1" applyFont="1" applyFill="1" applyBorder="1" applyAlignment="1">
      <alignment horizontal="left" vertical="top"/>
    </xf>
    <xf numFmtId="0" fontId="8" fillId="2" borderId="62" xfId="1" applyFont="1" applyFill="1" applyBorder="1" applyAlignment="1">
      <alignment horizontal="left" vertical="top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8" fillId="2" borderId="39" xfId="1" applyFont="1" applyFill="1" applyBorder="1" applyAlignment="1">
      <alignment horizontal="left" vertical="top"/>
    </xf>
    <xf numFmtId="0" fontId="8" fillId="2" borderId="40" xfId="1" applyFont="1" applyFill="1" applyBorder="1" applyAlignment="1">
      <alignment horizontal="left" vertical="top"/>
    </xf>
    <xf numFmtId="0" fontId="8" fillId="2" borderId="41" xfId="1" applyFont="1" applyFill="1" applyBorder="1" applyAlignment="1">
      <alignment horizontal="left" vertical="top"/>
    </xf>
    <xf numFmtId="176" fontId="558" fillId="4" borderId="15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24" xfId="3" applyNumberFormat="1" applyFont="1" applyFill="1" applyBorder="1" applyAlignment="1" applyProtection="1">
      <alignment horizontal="right" vertical="center" shrinkToFit="1"/>
      <protection locked="0"/>
    </xf>
    <xf numFmtId="176" fontId="566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566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45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17" xfId="3" applyNumberFormat="1" applyFont="1" applyFill="1" applyBorder="1" applyAlignment="1" applyProtection="1">
      <alignment horizontal="right" vertical="center" shrinkToFit="1"/>
      <protection locked="0"/>
    </xf>
    <xf numFmtId="0" fontId="564" fillId="3" borderId="76" xfId="0" applyFont="1" applyFill="1" applyBorder="1" applyAlignment="1">
      <alignment horizontal="center" vertical="center"/>
    </xf>
    <xf numFmtId="176" fontId="0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558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566" fillId="0" borderId="15" xfId="3" applyNumberFormat="1" applyFont="1" applyFill="1" applyBorder="1" applyAlignment="1" applyProtection="1">
      <alignment horizontal="right" vertical="center" shrinkToFit="1"/>
      <protection locked="0"/>
    </xf>
    <xf numFmtId="176" fontId="566" fillId="0" borderId="24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Alignment="1">
      <alignment horizontal="left" vertical="top"/>
    </xf>
    <xf numFmtId="176" fontId="566" fillId="0" borderId="28" xfId="3" applyNumberFormat="1" applyFont="1" applyFill="1" applyBorder="1" applyAlignment="1" applyProtection="1">
      <alignment horizontal="right" vertical="center" shrinkToFit="1"/>
      <protection locked="0"/>
    </xf>
    <xf numFmtId="176" fontId="566" fillId="0" borderId="30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44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38" xfId="3" applyNumberFormat="1" applyFont="1" applyFill="1" applyBorder="1" applyAlignment="1" applyProtection="1">
      <alignment horizontal="right" vertical="center" shrinkToFit="1"/>
      <protection locked="0"/>
    </xf>
    <xf numFmtId="176" fontId="559" fillId="4" borderId="45" xfId="0" applyNumberFormat="1" applyFont="1" applyFill="1" applyBorder="1" applyAlignment="1">
      <alignment horizontal="right"/>
    </xf>
    <xf numFmtId="176" fontId="559" fillId="4" borderId="17" xfId="0" applyNumberFormat="1" applyFont="1" applyFill="1" applyBorder="1" applyAlignment="1">
      <alignment horizontal="right"/>
    </xf>
    <xf numFmtId="176" fontId="560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560" fillId="0" borderId="17" xfId="3" applyNumberFormat="1" applyFont="1" applyFill="1" applyBorder="1" applyAlignment="1" applyProtection="1">
      <alignment horizontal="right" vertical="center" shrinkToFit="1"/>
      <protection locked="0"/>
    </xf>
    <xf numFmtId="177" fontId="560" fillId="8" borderId="1" xfId="3" applyNumberFormat="1" applyFont="1" applyFill="1" applyBorder="1" applyAlignment="1" applyProtection="1">
      <alignment horizontal="right" vertical="center" shrinkToFit="1"/>
      <protection locked="0"/>
    </xf>
    <xf numFmtId="177" fontId="560" fillId="8" borderId="67" xfId="3" applyNumberFormat="1" applyFont="1" applyFill="1" applyBorder="1" applyAlignment="1" applyProtection="1">
      <alignment horizontal="right" vertical="center" shrinkToFit="1"/>
      <protection locked="0"/>
    </xf>
    <xf numFmtId="177" fontId="560" fillId="8" borderId="20" xfId="3" applyNumberFormat="1" applyFont="1" applyFill="1" applyBorder="1" applyAlignment="1" applyProtection="1">
      <alignment horizontal="right" vertical="center" shrinkToFit="1"/>
      <protection locked="0"/>
    </xf>
    <xf numFmtId="177" fontId="560" fillId="8" borderId="32" xfId="3" applyNumberFormat="1" applyFont="1" applyFill="1" applyBorder="1" applyAlignment="1" applyProtection="1">
      <alignment horizontal="right" vertical="center" shrinkToFit="1"/>
      <protection locked="0"/>
    </xf>
    <xf numFmtId="177" fontId="560" fillId="8" borderId="46" xfId="3" applyNumberFormat="1" applyFont="1" applyFill="1" applyBorder="1" applyAlignment="1" applyProtection="1">
      <alignment horizontal="right" vertical="center" shrinkToFit="1"/>
      <protection locked="0"/>
    </xf>
    <xf numFmtId="177" fontId="560" fillId="8" borderId="1" xfId="1" applyNumberFormat="1" applyFont="1" applyFill="1" applyBorder="1" applyAlignment="1" applyProtection="1">
      <alignment horizontal="right" vertical="center" shrinkToFit="1"/>
      <protection locked="0"/>
    </xf>
    <xf numFmtId="177" fontId="560" fillId="8" borderId="60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2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3" xfId="1" applyNumberFormat="1" applyFont="1" applyFill="1" applyBorder="1" applyAlignment="1" applyProtection="1">
      <alignment horizontal="right" vertical="center" shrinkToFit="1"/>
      <protection locked="0"/>
    </xf>
    <xf numFmtId="177" fontId="558" fillId="8" borderId="29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17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18" xfId="1" applyNumberFormat="1" applyFont="1" applyFill="1" applyBorder="1" applyAlignment="1" applyProtection="1">
      <alignment horizontal="right" vertical="center" shrinkToFit="1"/>
      <protection locked="0"/>
    </xf>
  </cellXfs>
  <cellStyles count="4">
    <cellStyle name="桁区切り" xfId="3" builtinId="6"/>
    <cellStyle name="標準" xfId="0" builtinId="0"/>
    <cellStyle name="標準 16" xfId="2" xr:uid="{00000000-0005-0000-0000-000002000000}"/>
    <cellStyle name="標準 2 2" xfId="1" xr:uid="{00000000-0005-0000-0000-000003000000}"/>
  </cellStyles>
  <dxfs count="0"/>
  <tableStyles count="0" defaultTableStyle="TableStyleMedium2" defaultPivotStyle="PivotStyleMedium9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BD2D-12E8-4F53-B19F-16ED8E04632A}">
  <dimension ref="A1:U64"/>
  <sheetViews>
    <sheetView tabSelected="1" view="pageBreakPreview" zoomScaleNormal="100" zoomScaleSheetLayoutView="100" workbookViewId="0">
      <pane xSplit="5" topLeftCell="F1" activePane="topRight" state="frozen"/>
      <selection pane="topRight" activeCell="L19" sqref="L19"/>
    </sheetView>
  </sheetViews>
  <sheetFormatPr defaultColWidth="9" defaultRowHeight="10.8"/>
  <cols>
    <col min="1" max="2" width="2.77734375" style="1" customWidth="1"/>
    <col min="3" max="3" width="10.44140625" style="1" customWidth="1"/>
    <col min="4" max="4" width="10.109375" style="1" customWidth="1"/>
    <col min="5" max="5" width="6.109375" style="1" customWidth="1"/>
    <col min="6" max="19" width="12.109375" style="1" customWidth="1"/>
    <col min="20" max="20" width="1.21875" style="1" customWidth="1"/>
    <col min="21" max="16384" width="9" style="1"/>
  </cols>
  <sheetData>
    <row r="1" spans="1:21" ht="29.25" customHeight="1" thickBot="1">
      <c r="A1" s="2" t="s">
        <v>84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</row>
    <row r="2" spans="1:21" ht="16.5" customHeight="1">
      <c r="A2" s="8"/>
      <c r="B2" s="9"/>
      <c r="C2" s="9"/>
      <c r="D2" s="9"/>
      <c r="E2" s="9"/>
      <c r="F2" s="810" t="s">
        <v>39</v>
      </c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640" t="s">
        <v>40</v>
      </c>
      <c r="T2" s="645"/>
      <c r="U2" s="645"/>
    </row>
    <row r="3" spans="1:21" ht="15.6" thickBot="1">
      <c r="A3" s="13"/>
      <c r="B3" s="14"/>
      <c r="C3" s="14"/>
      <c r="D3" s="14"/>
      <c r="E3" s="14"/>
      <c r="F3" s="598" t="s">
        <v>87</v>
      </c>
      <c r="G3" s="17" t="s">
        <v>88</v>
      </c>
      <c r="H3" s="17" t="s">
        <v>89</v>
      </c>
      <c r="I3" s="17" t="s">
        <v>90</v>
      </c>
      <c r="J3" s="17" t="s">
        <v>91</v>
      </c>
      <c r="K3" s="44" t="s">
        <v>92</v>
      </c>
      <c r="L3" s="598" t="s">
        <v>93</v>
      </c>
      <c r="M3" s="738" t="s">
        <v>94</v>
      </c>
      <c r="N3" s="738" t="s">
        <v>95</v>
      </c>
      <c r="O3" s="44" t="s">
        <v>96</v>
      </c>
      <c r="P3" s="17" t="s">
        <v>97</v>
      </c>
      <c r="Q3" s="18" t="s">
        <v>98</v>
      </c>
      <c r="R3" s="661" t="s">
        <v>99</v>
      </c>
      <c r="S3" s="661" t="s">
        <v>99</v>
      </c>
      <c r="T3" s="645"/>
      <c r="U3" s="645"/>
    </row>
    <row r="4" spans="1:21" ht="15.6" thickTop="1">
      <c r="A4" s="812" t="s">
        <v>70</v>
      </c>
      <c r="B4" s="813"/>
      <c r="C4" s="813"/>
      <c r="D4" s="813"/>
      <c r="E4" s="666" t="s">
        <v>69</v>
      </c>
      <c r="F4" s="667">
        <v>16217</v>
      </c>
      <c r="G4" s="668">
        <v>16206</v>
      </c>
      <c r="H4" s="668">
        <v>16172</v>
      </c>
      <c r="I4" s="668">
        <v>16159</v>
      </c>
      <c r="J4" s="668">
        <v>16153</v>
      </c>
      <c r="K4" s="727">
        <v>16128</v>
      </c>
      <c r="L4" s="805">
        <v>16119</v>
      </c>
      <c r="M4" s="806">
        <v>16107</v>
      </c>
      <c r="N4" s="746"/>
      <c r="O4" s="747"/>
      <c r="P4" s="748"/>
      <c r="Q4" s="749"/>
      <c r="R4" s="669"/>
      <c r="S4" s="669"/>
      <c r="T4" s="645"/>
      <c r="U4" s="645"/>
    </row>
    <row r="5" spans="1:21" ht="15">
      <c r="A5" s="696" t="s">
        <v>46</v>
      </c>
      <c r="B5" s="697"/>
      <c r="C5" s="697"/>
      <c r="D5" s="697"/>
      <c r="E5" s="697" t="s">
        <v>35</v>
      </c>
      <c r="F5" s="600">
        <v>6704</v>
      </c>
      <c r="G5" s="601">
        <v>6707</v>
      </c>
      <c r="H5" s="601">
        <v>6717</v>
      </c>
      <c r="I5" s="602">
        <v>6733</v>
      </c>
      <c r="J5" s="602">
        <v>6719</v>
      </c>
      <c r="K5" s="736">
        <v>6706</v>
      </c>
      <c r="L5" s="807">
        <v>6709</v>
      </c>
      <c r="M5" s="788">
        <v>6713</v>
      </c>
      <c r="N5" s="750"/>
      <c r="O5" s="751"/>
      <c r="P5" s="752"/>
      <c r="Q5" s="753"/>
      <c r="R5" s="644">
        <f>K5</f>
        <v>6706</v>
      </c>
      <c r="S5" s="644">
        <v>6680</v>
      </c>
      <c r="T5" s="645"/>
      <c r="U5" s="645"/>
    </row>
    <row r="6" spans="1:21" ht="15">
      <c r="A6" s="689" t="s">
        <v>71</v>
      </c>
      <c r="B6" s="697"/>
      <c r="C6" s="697"/>
      <c r="D6" s="697"/>
      <c r="E6" s="697" t="s">
        <v>72</v>
      </c>
      <c r="F6" s="675">
        <f>F5/F4*100</f>
        <v>41.339335265462168</v>
      </c>
      <c r="G6" s="608">
        <f t="shared" ref="G6:Q6" si="0">G5/G4*100</f>
        <v>41.38590645439961</v>
      </c>
      <c r="H6" s="608">
        <f t="shared" si="0"/>
        <v>41.53475142221123</v>
      </c>
      <c r="I6" s="608">
        <f t="shared" si="0"/>
        <v>41.667182375146979</v>
      </c>
      <c r="J6" s="608">
        <f t="shared" si="0"/>
        <v>41.595988361295113</v>
      </c>
      <c r="K6" s="732">
        <f>K5/K4*100</f>
        <v>41.579861111111107</v>
      </c>
      <c r="L6" s="777">
        <f>L5/L4*100</f>
        <v>41.621688690365403</v>
      </c>
      <c r="M6" s="778">
        <f t="shared" si="0"/>
        <v>41.677531508039984</v>
      </c>
      <c r="N6" s="779" t="e">
        <f t="shared" si="0"/>
        <v>#DIV/0!</v>
      </c>
      <c r="O6" s="780" t="e">
        <f t="shared" si="0"/>
        <v>#DIV/0!</v>
      </c>
      <c r="P6" s="779" t="e">
        <f t="shared" si="0"/>
        <v>#DIV/0!</v>
      </c>
      <c r="Q6" s="781" t="e">
        <f t="shared" si="0"/>
        <v>#DIV/0!</v>
      </c>
      <c r="R6" s="670"/>
      <c r="S6" s="670"/>
      <c r="T6" s="645"/>
      <c r="U6" s="645"/>
    </row>
    <row r="7" spans="1:21" ht="15">
      <c r="A7" s="814" t="s">
        <v>73</v>
      </c>
      <c r="B7" s="815"/>
      <c r="C7" s="815"/>
      <c r="D7" s="815"/>
      <c r="E7" s="690" t="s">
        <v>35</v>
      </c>
      <c r="F7" s="671">
        <v>133</v>
      </c>
      <c r="G7" s="672">
        <v>134</v>
      </c>
      <c r="H7" s="673">
        <v>138</v>
      </c>
      <c r="I7" s="673">
        <v>137</v>
      </c>
      <c r="J7" s="673">
        <v>138</v>
      </c>
      <c r="K7" s="733">
        <v>140</v>
      </c>
      <c r="L7" s="782"/>
      <c r="M7" s="783"/>
      <c r="N7" s="784"/>
      <c r="O7" s="785"/>
      <c r="P7" s="784"/>
      <c r="Q7" s="786"/>
      <c r="R7" s="670"/>
      <c r="S7" s="670"/>
      <c r="T7" s="645"/>
      <c r="U7" s="645"/>
    </row>
    <row r="8" spans="1:21" ht="15">
      <c r="A8" s="28" t="s">
        <v>44</v>
      </c>
      <c r="B8" s="690"/>
      <c r="C8" s="690"/>
      <c r="D8" s="690"/>
      <c r="E8" s="690" t="s">
        <v>35</v>
      </c>
      <c r="F8" s="604">
        <f>F9+F14</f>
        <v>1026</v>
      </c>
      <c r="G8" s="605">
        <f>G9+G14</f>
        <v>1022</v>
      </c>
      <c r="H8" s="605">
        <f t="shared" ref="H8:Q8" si="1">H9+H14</f>
        <v>1034</v>
      </c>
      <c r="I8" s="605">
        <f t="shared" si="1"/>
        <v>1037</v>
      </c>
      <c r="J8" s="605">
        <f t="shared" si="1"/>
        <v>1039</v>
      </c>
      <c r="K8" s="734">
        <f t="shared" si="1"/>
        <v>1044</v>
      </c>
      <c r="L8" s="787">
        <f t="shared" si="1"/>
        <v>0</v>
      </c>
      <c r="M8" s="788">
        <f t="shared" si="1"/>
        <v>0</v>
      </c>
      <c r="N8" s="789">
        <f t="shared" si="1"/>
        <v>0</v>
      </c>
      <c r="O8" s="790">
        <f t="shared" si="1"/>
        <v>0</v>
      </c>
      <c r="P8" s="789">
        <f t="shared" si="1"/>
        <v>0</v>
      </c>
      <c r="Q8" s="791">
        <f t="shared" si="1"/>
        <v>0</v>
      </c>
      <c r="R8" s="642">
        <f>K8</f>
        <v>1044</v>
      </c>
      <c r="S8" s="723">
        <f>S9+S14</f>
        <v>1045</v>
      </c>
      <c r="T8" s="645"/>
      <c r="U8" s="645"/>
    </row>
    <row r="9" spans="1:21" ht="15">
      <c r="A9" s="12"/>
      <c r="B9" s="653" t="s">
        <v>63</v>
      </c>
      <c r="C9" s="654"/>
      <c r="D9" s="654"/>
      <c r="E9" s="654" t="s">
        <v>35</v>
      </c>
      <c r="F9" s="655">
        <f>SUM(F10:F13)</f>
        <v>517</v>
      </c>
      <c r="G9" s="656">
        <f t="shared" ref="G9:M9" si="2">SUM(G10:G13)</f>
        <v>515</v>
      </c>
      <c r="H9" s="656">
        <f t="shared" si="2"/>
        <v>522</v>
      </c>
      <c r="I9" s="657">
        <f t="shared" si="2"/>
        <v>524</v>
      </c>
      <c r="J9" s="657">
        <f t="shared" si="2"/>
        <v>515</v>
      </c>
      <c r="K9" s="728">
        <f t="shared" si="2"/>
        <v>521</v>
      </c>
      <c r="L9" s="655">
        <f t="shared" si="2"/>
        <v>0</v>
      </c>
      <c r="M9" s="774">
        <f t="shared" si="2"/>
        <v>0</v>
      </c>
      <c r="N9" s="656">
        <f>SUM(N10:N13)</f>
        <v>0</v>
      </c>
      <c r="O9" s="728">
        <f>SUM(O10:O13)</f>
        <v>0</v>
      </c>
      <c r="P9" s="737">
        <f t="shared" ref="P9:Q9" si="3">SUM(P10:P13)</f>
        <v>0</v>
      </c>
      <c r="Q9" s="739">
        <f t="shared" si="3"/>
        <v>0</v>
      </c>
      <c r="R9" s="662">
        <f>SUM(R10:R13)</f>
        <v>521</v>
      </c>
      <c r="S9" s="662">
        <f>SUM(S10:S13)</f>
        <v>534</v>
      </c>
      <c r="T9" s="645"/>
      <c r="U9" s="645"/>
    </row>
    <row r="10" spans="1:21" ht="15">
      <c r="A10" s="816"/>
      <c r="B10" s="651"/>
      <c r="C10" s="690" t="s">
        <v>55</v>
      </c>
      <c r="D10" s="690"/>
      <c r="E10" s="690" t="s">
        <v>35</v>
      </c>
      <c r="F10" s="604">
        <v>53</v>
      </c>
      <c r="G10" s="605">
        <v>53</v>
      </c>
      <c r="H10" s="605">
        <v>51</v>
      </c>
      <c r="I10" s="606">
        <v>54</v>
      </c>
      <c r="J10" s="721">
        <v>56</v>
      </c>
      <c r="K10" s="731">
        <v>60</v>
      </c>
      <c r="L10" s="776"/>
      <c r="M10" s="756"/>
      <c r="N10" s="750"/>
      <c r="O10" s="751"/>
      <c r="P10" s="752"/>
      <c r="Q10" s="754"/>
      <c r="R10" s="674">
        <f>K10</f>
        <v>60</v>
      </c>
      <c r="S10" s="642">
        <v>48</v>
      </c>
      <c r="T10" s="645"/>
      <c r="U10" s="645"/>
    </row>
    <row r="11" spans="1:21" ht="15">
      <c r="A11" s="816"/>
      <c r="B11" s="651"/>
      <c r="C11" s="690" t="s">
        <v>60</v>
      </c>
      <c r="D11" s="690"/>
      <c r="E11" s="690" t="s">
        <v>35</v>
      </c>
      <c r="F11" s="604">
        <v>80</v>
      </c>
      <c r="G11" s="605">
        <v>79</v>
      </c>
      <c r="H11" s="605">
        <v>83</v>
      </c>
      <c r="I11" s="606">
        <v>89</v>
      </c>
      <c r="J11" s="721">
        <v>91</v>
      </c>
      <c r="K11" s="731">
        <v>92</v>
      </c>
      <c r="L11" s="776"/>
      <c r="M11" s="756"/>
      <c r="N11" s="750"/>
      <c r="O11" s="751"/>
      <c r="P11" s="752"/>
      <c r="Q11" s="754"/>
      <c r="R11" s="674">
        <f t="shared" ref="R11:R13" si="4">K11</f>
        <v>92</v>
      </c>
      <c r="S11" s="642">
        <v>89</v>
      </c>
      <c r="T11" s="645"/>
      <c r="U11" s="645"/>
    </row>
    <row r="12" spans="1:21" ht="15">
      <c r="A12" s="816"/>
      <c r="B12" s="651"/>
      <c r="C12" s="690" t="s">
        <v>61</v>
      </c>
      <c r="D12" s="690"/>
      <c r="E12" s="690" t="s">
        <v>35</v>
      </c>
      <c r="F12" s="604">
        <v>197</v>
      </c>
      <c r="G12" s="605">
        <v>198</v>
      </c>
      <c r="H12" s="605">
        <v>198</v>
      </c>
      <c r="I12" s="606">
        <v>191</v>
      </c>
      <c r="J12" s="721">
        <v>182</v>
      </c>
      <c r="K12" s="731">
        <v>182</v>
      </c>
      <c r="L12" s="776"/>
      <c r="M12" s="756"/>
      <c r="N12" s="750"/>
      <c r="O12" s="751"/>
      <c r="P12" s="752"/>
      <c r="Q12" s="754"/>
      <c r="R12" s="674">
        <f t="shared" si="4"/>
        <v>182</v>
      </c>
      <c r="S12" s="642">
        <v>192</v>
      </c>
      <c r="T12" s="645"/>
      <c r="U12" s="645"/>
    </row>
    <row r="13" spans="1:21" ht="15">
      <c r="A13" s="816"/>
      <c r="B13" s="652"/>
      <c r="C13" s="690" t="s">
        <v>62</v>
      </c>
      <c r="D13" s="690"/>
      <c r="E13" s="690" t="s">
        <v>35</v>
      </c>
      <c r="F13" s="604">
        <v>187</v>
      </c>
      <c r="G13" s="605">
        <v>185</v>
      </c>
      <c r="H13" s="605">
        <v>190</v>
      </c>
      <c r="I13" s="606">
        <v>190</v>
      </c>
      <c r="J13" s="721">
        <v>186</v>
      </c>
      <c r="K13" s="731">
        <v>187</v>
      </c>
      <c r="L13" s="776"/>
      <c r="M13" s="756"/>
      <c r="N13" s="750"/>
      <c r="O13" s="751"/>
      <c r="P13" s="752"/>
      <c r="Q13" s="754"/>
      <c r="R13" s="674">
        <f t="shared" si="4"/>
        <v>187</v>
      </c>
      <c r="S13" s="642">
        <v>205</v>
      </c>
      <c r="T13" s="645"/>
      <c r="U13" s="645"/>
    </row>
    <row r="14" spans="1:21" ht="15">
      <c r="A14" s="816"/>
      <c r="B14" s="653" t="s">
        <v>57</v>
      </c>
      <c r="C14" s="654"/>
      <c r="D14" s="654"/>
      <c r="E14" s="654" t="s">
        <v>35</v>
      </c>
      <c r="F14" s="655">
        <f>SUM(F15:F17)</f>
        <v>509</v>
      </c>
      <c r="G14" s="656">
        <f t="shared" ref="G14:M14" si="5">SUM(G15:G17)</f>
        <v>507</v>
      </c>
      <c r="H14" s="656">
        <f>SUM(H15:H17)</f>
        <v>512</v>
      </c>
      <c r="I14" s="657">
        <f t="shared" si="5"/>
        <v>513</v>
      </c>
      <c r="J14" s="657">
        <f t="shared" si="5"/>
        <v>524</v>
      </c>
      <c r="K14" s="728">
        <f t="shared" si="5"/>
        <v>523</v>
      </c>
      <c r="L14" s="655">
        <f t="shared" si="5"/>
        <v>0</v>
      </c>
      <c r="M14" s="774">
        <f t="shared" si="5"/>
        <v>0</v>
      </c>
      <c r="N14" s="656">
        <f>SUM(N15:N17)</f>
        <v>0</v>
      </c>
      <c r="O14" s="728">
        <f>SUM(O15:O17)</f>
        <v>0</v>
      </c>
      <c r="P14" s="737">
        <f t="shared" ref="P14:Q14" si="6">SUM(P15:P17)</f>
        <v>0</v>
      </c>
      <c r="Q14" s="739">
        <f t="shared" si="6"/>
        <v>0</v>
      </c>
      <c r="R14" s="662">
        <f>SUM(R15:R17)</f>
        <v>523</v>
      </c>
      <c r="S14" s="662">
        <f>SUM(S15:S17)</f>
        <v>511</v>
      </c>
      <c r="T14" s="645"/>
      <c r="U14" s="645"/>
    </row>
    <row r="15" spans="1:21" ht="15">
      <c r="A15" s="816"/>
      <c r="B15" s="651"/>
      <c r="C15" s="690" t="s">
        <v>56</v>
      </c>
      <c r="D15" s="690"/>
      <c r="E15" s="690" t="s">
        <v>35</v>
      </c>
      <c r="F15" s="604">
        <v>175</v>
      </c>
      <c r="G15" s="605">
        <v>169</v>
      </c>
      <c r="H15" s="605">
        <v>169</v>
      </c>
      <c r="I15" s="606">
        <v>164</v>
      </c>
      <c r="J15" s="721">
        <v>162</v>
      </c>
      <c r="K15" s="731">
        <v>165</v>
      </c>
      <c r="L15" s="776"/>
      <c r="M15" s="756"/>
      <c r="N15" s="750"/>
      <c r="O15" s="751"/>
      <c r="P15" s="752"/>
      <c r="Q15" s="754"/>
      <c r="R15" s="674">
        <f>K15</f>
        <v>165</v>
      </c>
      <c r="S15" s="642">
        <v>158</v>
      </c>
      <c r="T15" s="645"/>
      <c r="U15" s="645"/>
    </row>
    <row r="16" spans="1:21" ht="15">
      <c r="A16" s="816"/>
      <c r="B16" s="651"/>
      <c r="C16" s="690" t="s">
        <v>58</v>
      </c>
      <c r="D16" s="690"/>
      <c r="E16" s="690" t="s">
        <v>35</v>
      </c>
      <c r="F16" s="604">
        <v>207</v>
      </c>
      <c r="G16" s="605">
        <v>202</v>
      </c>
      <c r="H16" s="605">
        <v>202</v>
      </c>
      <c r="I16" s="606">
        <v>208</v>
      </c>
      <c r="J16" s="721">
        <v>223</v>
      </c>
      <c r="K16" s="731">
        <v>219</v>
      </c>
      <c r="L16" s="776"/>
      <c r="M16" s="756"/>
      <c r="N16" s="750"/>
      <c r="O16" s="751"/>
      <c r="P16" s="752"/>
      <c r="Q16" s="754"/>
      <c r="R16" s="674">
        <f t="shared" ref="R16:R18" si="7">K16</f>
        <v>219</v>
      </c>
      <c r="S16" s="642">
        <v>198</v>
      </c>
      <c r="T16" s="645"/>
      <c r="U16" s="645"/>
    </row>
    <row r="17" spans="1:21" ht="15">
      <c r="A17" s="817"/>
      <c r="B17" s="652"/>
      <c r="C17" s="690" t="s">
        <v>59</v>
      </c>
      <c r="D17" s="690"/>
      <c r="E17" s="690" t="s">
        <v>35</v>
      </c>
      <c r="F17" s="604">
        <v>127</v>
      </c>
      <c r="G17" s="605">
        <v>136</v>
      </c>
      <c r="H17" s="605">
        <v>141</v>
      </c>
      <c r="I17" s="606">
        <v>141</v>
      </c>
      <c r="J17" s="721">
        <v>139</v>
      </c>
      <c r="K17" s="731">
        <v>139</v>
      </c>
      <c r="L17" s="776"/>
      <c r="M17" s="756"/>
      <c r="N17" s="750"/>
      <c r="O17" s="751"/>
      <c r="P17" s="752"/>
      <c r="Q17" s="754"/>
      <c r="R17" s="674">
        <f t="shared" si="7"/>
        <v>139</v>
      </c>
      <c r="S17" s="642">
        <v>155</v>
      </c>
      <c r="T17" s="645"/>
      <c r="U17" s="645"/>
    </row>
    <row r="18" spans="1:21" ht="15">
      <c r="A18" s="689" t="s">
        <v>47</v>
      </c>
      <c r="B18" s="690"/>
      <c r="C18" s="690"/>
      <c r="D18" s="690"/>
      <c r="E18" s="690" t="s">
        <v>35</v>
      </c>
      <c r="F18" s="604">
        <v>21</v>
      </c>
      <c r="G18" s="605">
        <v>21</v>
      </c>
      <c r="H18" s="605">
        <v>20</v>
      </c>
      <c r="I18" s="606">
        <v>19</v>
      </c>
      <c r="J18" s="721">
        <v>19</v>
      </c>
      <c r="K18" s="731">
        <v>19</v>
      </c>
      <c r="L18" s="776"/>
      <c r="M18" s="756"/>
      <c r="N18" s="750"/>
      <c r="O18" s="755"/>
      <c r="P18" s="752"/>
      <c r="Q18" s="754"/>
      <c r="R18" s="674">
        <f t="shared" si="7"/>
        <v>19</v>
      </c>
      <c r="S18" s="663">
        <v>33</v>
      </c>
      <c r="T18" s="645"/>
      <c r="U18" s="645"/>
    </row>
    <row r="19" spans="1:21" ht="15.6" thickBot="1">
      <c r="A19" s="658" t="s">
        <v>45</v>
      </c>
      <c r="B19" s="654"/>
      <c r="C19" s="654"/>
      <c r="D19" s="654"/>
      <c r="E19" s="654" t="s">
        <v>38</v>
      </c>
      <c r="F19" s="659">
        <f>F8/F5*100</f>
        <v>15.304295942720763</v>
      </c>
      <c r="G19" s="660">
        <f t="shared" ref="G19:Q19" si="8">G8/G5*100</f>
        <v>15.237811241985986</v>
      </c>
      <c r="H19" s="744">
        <f t="shared" si="8"/>
        <v>15.393776983772517</v>
      </c>
      <c r="I19" s="745">
        <f t="shared" si="8"/>
        <v>15.401752562008021</v>
      </c>
      <c r="J19" s="745">
        <f t="shared" si="8"/>
        <v>15.463610656347671</v>
      </c>
      <c r="K19" s="735">
        <f>K8/K5*100</f>
        <v>15.568147927229347</v>
      </c>
      <c r="L19" s="769">
        <f>L8/L5*100</f>
        <v>0</v>
      </c>
      <c r="M19" s="775">
        <f t="shared" si="8"/>
        <v>0</v>
      </c>
      <c r="N19" s="770" t="e">
        <f>N8/N5*100</f>
        <v>#DIV/0!</v>
      </c>
      <c r="O19" s="770" t="e">
        <f t="shared" si="8"/>
        <v>#DIV/0!</v>
      </c>
      <c r="P19" s="771" t="e">
        <f t="shared" si="8"/>
        <v>#DIV/0!</v>
      </c>
      <c r="Q19" s="772" t="e">
        <f t="shared" si="8"/>
        <v>#DIV/0!</v>
      </c>
      <c r="R19" s="773">
        <f>K19</f>
        <v>15.568147927229347</v>
      </c>
      <c r="S19" s="664">
        <f>S8/S5*100</f>
        <v>15.6437125748503</v>
      </c>
      <c r="T19" s="645"/>
      <c r="U19" s="645"/>
    </row>
    <row r="20" spans="1:21" ht="15">
      <c r="A20" s="28" t="s">
        <v>50</v>
      </c>
      <c r="B20" s="690"/>
      <c r="C20" s="690"/>
      <c r="D20" s="690"/>
      <c r="E20" s="690" t="s">
        <v>35</v>
      </c>
      <c r="F20" s="617">
        <f>SUM(F21:F23)</f>
        <v>922</v>
      </c>
      <c r="G20" s="740">
        <f t="shared" ref="G20:L20" si="9">SUM(G21:G23)</f>
        <v>933</v>
      </c>
      <c r="H20" s="804">
        <f t="shared" si="9"/>
        <v>915</v>
      </c>
      <c r="I20" s="874">
        <f t="shared" si="9"/>
        <v>899</v>
      </c>
      <c r="J20" s="792">
        <f t="shared" si="9"/>
        <v>0</v>
      </c>
      <c r="K20" s="793">
        <f t="shared" si="9"/>
        <v>0</v>
      </c>
      <c r="L20" s="794">
        <f t="shared" si="9"/>
        <v>0</v>
      </c>
      <c r="M20" s="789">
        <f>SUM(M21:M23)</f>
        <v>0</v>
      </c>
      <c r="N20" s="790">
        <f>SUM(N21:N23)</f>
        <v>0</v>
      </c>
      <c r="O20" s="789">
        <f>SUM(O21:O23)</f>
        <v>0</v>
      </c>
      <c r="P20" s="788">
        <f t="shared" ref="P20:Q20" si="10">SUM(P21:P23)</f>
        <v>0</v>
      </c>
      <c r="Q20" s="790">
        <f t="shared" si="10"/>
        <v>0</v>
      </c>
      <c r="R20" s="729">
        <f>K20</f>
        <v>0</v>
      </c>
      <c r="S20" s="663" t="s">
        <v>48</v>
      </c>
      <c r="T20" s="645"/>
      <c r="U20" s="645"/>
    </row>
    <row r="21" spans="1:21" ht="15">
      <c r="A21" s="10"/>
      <c r="B21" s="3" t="s">
        <v>20</v>
      </c>
      <c r="C21" s="690"/>
      <c r="D21" s="690"/>
      <c r="E21" s="690" t="s">
        <v>35</v>
      </c>
      <c r="F21" s="677">
        <v>236</v>
      </c>
      <c r="G21" s="648">
        <v>241</v>
      </c>
      <c r="H21" s="871">
        <v>236</v>
      </c>
      <c r="I21" s="875">
        <v>235</v>
      </c>
      <c r="J21" s="872" t="s">
        <v>102</v>
      </c>
      <c r="K21" s="760" t="s">
        <v>102</v>
      </c>
      <c r="L21" s="698"/>
      <c r="M21" s="757"/>
      <c r="N21" s="758"/>
      <c r="O21" s="757"/>
      <c r="P21" s="759"/>
      <c r="Q21" s="751"/>
      <c r="R21" s="729" t="str">
        <f t="shared" ref="R21:R23" si="11">K21</f>
        <v>見える化公表前</v>
      </c>
      <c r="S21" s="663" t="s">
        <v>48</v>
      </c>
      <c r="T21" s="645"/>
      <c r="U21" s="645"/>
    </row>
    <row r="22" spans="1:21" ht="15">
      <c r="A22" s="12"/>
      <c r="B22" s="3" t="s">
        <v>29</v>
      </c>
      <c r="C22" s="690"/>
      <c r="D22" s="690"/>
      <c r="E22" s="690" t="s">
        <v>35</v>
      </c>
      <c r="F22" s="677">
        <v>49</v>
      </c>
      <c r="G22" s="648">
        <v>50</v>
      </c>
      <c r="H22" s="871">
        <v>48</v>
      </c>
      <c r="I22" s="875">
        <v>46</v>
      </c>
      <c r="J22" s="872" t="s">
        <v>102</v>
      </c>
      <c r="K22" s="760" t="s">
        <v>102</v>
      </c>
      <c r="L22" s="698"/>
      <c r="M22" s="752"/>
      <c r="N22" s="759"/>
      <c r="O22" s="752"/>
      <c r="P22" s="759"/>
      <c r="Q22" s="751"/>
      <c r="R22" s="729" t="str">
        <f t="shared" si="11"/>
        <v>見える化公表前</v>
      </c>
      <c r="S22" s="663" t="s">
        <v>48</v>
      </c>
      <c r="T22" s="645"/>
      <c r="U22" s="645"/>
    </row>
    <row r="23" spans="1:21" ht="15.6" thickBot="1">
      <c r="A23" s="696"/>
      <c r="B23" s="3" t="s">
        <v>1</v>
      </c>
      <c r="C23" s="690"/>
      <c r="D23" s="690"/>
      <c r="E23" s="690" t="s">
        <v>35</v>
      </c>
      <c r="F23" s="677">
        <v>637</v>
      </c>
      <c r="G23" s="648">
        <v>642</v>
      </c>
      <c r="H23" s="871">
        <v>631</v>
      </c>
      <c r="I23" s="875">
        <v>618</v>
      </c>
      <c r="J23" s="873" t="s">
        <v>102</v>
      </c>
      <c r="K23" s="761" t="s">
        <v>102</v>
      </c>
      <c r="L23" s="706"/>
      <c r="M23" s="752"/>
      <c r="N23" s="759"/>
      <c r="O23" s="752"/>
      <c r="P23" s="759"/>
      <c r="Q23" s="751"/>
      <c r="R23" s="729" t="str">
        <f t="shared" si="11"/>
        <v>見える化公表前</v>
      </c>
      <c r="S23" s="663" t="s">
        <v>48</v>
      </c>
      <c r="T23" s="645"/>
      <c r="U23" s="645"/>
    </row>
    <row r="24" spans="1:21" ht="15">
      <c r="A24" s="28" t="s">
        <v>0</v>
      </c>
      <c r="B24" s="690"/>
      <c r="C24" s="690"/>
      <c r="D24" s="690"/>
      <c r="E24" s="690" t="s">
        <v>34</v>
      </c>
      <c r="F24" s="600">
        <f>SUM(F25:F27)</f>
        <v>165035636</v>
      </c>
      <c r="G24" s="741">
        <f t="shared" ref="G24:Q24" si="12">SUM(G25:G27)</f>
        <v>162517827</v>
      </c>
      <c r="H24" s="600">
        <f t="shared" si="12"/>
        <v>167244536</v>
      </c>
      <c r="I24" s="602">
        <f t="shared" si="12"/>
        <v>164083863</v>
      </c>
      <c r="J24" s="713">
        <f t="shared" si="12"/>
        <v>162221643</v>
      </c>
      <c r="K24" s="736">
        <f t="shared" si="12"/>
        <v>165993603</v>
      </c>
      <c r="L24" s="796">
        <f t="shared" si="12"/>
        <v>0</v>
      </c>
      <c r="M24" s="801">
        <f>SUM(M25:M27)</f>
        <v>0</v>
      </c>
      <c r="N24" s="795">
        <f t="shared" si="12"/>
        <v>0</v>
      </c>
      <c r="O24" s="795">
        <f t="shared" si="12"/>
        <v>0</v>
      </c>
      <c r="P24" s="797">
        <f t="shared" si="12"/>
        <v>0</v>
      </c>
      <c r="Q24" s="798">
        <f t="shared" si="12"/>
        <v>0</v>
      </c>
      <c r="R24" s="642">
        <f>SUM(R25:R27)</f>
        <v>987097108</v>
      </c>
      <c r="S24" s="642">
        <f>SUM(S25:S27)</f>
        <v>2133844000</v>
      </c>
      <c r="T24" s="645"/>
      <c r="U24" s="645"/>
    </row>
    <row r="25" spans="1:21" ht="15">
      <c r="A25" s="10"/>
      <c r="B25" s="3" t="s">
        <v>20</v>
      </c>
      <c r="C25" s="690"/>
      <c r="D25" s="690"/>
      <c r="E25" s="690" t="s">
        <v>34</v>
      </c>
      <c r="F25" s="604">
        <f>'総括表詳細（給付費R4)'!H4</f>
        <v>68389632</v>
      </c>
      <c r="G25" s="742">
        <f>'総括表詳細（給付費R4)'!I4</f>
        <v>68359777</v>
      </c>
      <c r="H25" s="604">
        <f>'総括表詳細（給付費R4)'!J4</f>
        <v>70727967</v>
      </c>
      <c r="I25" s="606">
        <f>'総括表詳細（給付費R4)'!K4</f>
        <v>68352861</v>
      </c>
      <c r="J25" s="721">
        <f>'総括表詳細（給付費R4)'!L4</f>
        <v>70874175</v>
      </c>
      <c r="K25" s="731">
        <f>'総括表詳細（給付費R4)'!M4</f>
        <v>69704533</v>
      </c>
      <c r="L25" s="796">
        <f>'総括表詳細（給付費R4)'!N4</f>
        <v>0</v>
      </c>
      <c r="M25" s="801">
        <f>'総括表詳細（給付費R4)'!O4</f>
        <v>0</v>
      </c>
      <c r="N25" s="798">
        <f>'総括表詳細（給付費R4)'!P4</f>
        <v>0</v>
      </c>
      <c r="O25" s="798">
        <f>'総括表詳細（給付費R4)'!Q4</f>
        <v>0</v>
      </c>
      <c r="P25" s="797">
        <f>'総括表詳細（給付費R4)'!R4</f>
        <v>0</v>
      </c>
      <c r="Q25" s="798">
        <f>'総括表詳細（給付費R4)'!S4</f>
        <v>0</v>
      </c>
      <c r="R25" s="642">
        <f>SUM(F25:Q25)</f>
        <v>416408945</v>
      </c>
      <c r="S25" s="642">
        <v>876472000</v>
      </c>
      <c r="T25" s="645"/>
      <c r="U25" s="645"/>
    </row>
    <row r="26" spans="1:21" ht="15">
      <c r="A26" s="12"/>
      <c r="B26" s="3" t="s">
        <v>29</v>
      </c>
      <c r="C26" s="690"/>
      <c r="D26" s="690"/>
      <c r="E26" s="690" t="s">
        <v>34</v>
      </c>
      <c r="F26" s="604">
        <f>'総括表詳細（給付費R4)'!H10</f>
        <v>11698335</v>
      </c>
      <c r="G26" s="742">
        <f>'総括表詳細（給付費R4)'!I10</f>
        <v>11732727</v>
      </c>
      <c r="H26" s="604">
        <f>'総括表詳細（給付費R4)'!J10</f>
        <v>12391395</v>
      </c>
      <c r="I26" s="606">
        <f>'総括表詳細（給付費R4)'!K10</f>
        <v>11508768</v>
      </c>
      <c r="J26" s="721">
        <f>'総括表詳細（給付費R4)'!L10</f>
        <v>11928264</v>
      </c>
      <c r="K26" s="731">
        <f>'総括表詳細（給付費R4)'!M10</f>
        <v>13545808</v>
      </c>
      <c r="L26" s="796">
        <f>'総括表詳細（給付費R4)'!N10</f>
        <v>0</v>
      </c>
      <c r="M26" s="801">
        <f>'総括表詳細（給付費R4)'!O10</f>
        <v>0</v>
      </c>
      <c r="N26" s="798">
        <f>'総括表詳細（給付費R4)'!P10</f>
        <v>0</v>
      </c>
      <c r="O26" s="798">
        <f>'総括表詳細（給付費R4)'!Q10</f>
        <v>0</v>
      </c>
      <c r="P26" s="797">
        <f>'総括表詳細（給付費R4)'!R10</f>
        <v>0</v>
      </c>
      <c r="Q26" s="798">
        <f>'総括表詳細（給付費R4)'!S10</f>
        <v>0</v>
      </c>
      <c r="R26" s="642">
        <f>SUM(F26:Q26)</f>
        <v>72805297</v>
      </c>
      <c r="S26" s="642">
        <v>162497000</v>
      </c>
      <c r="T26" s="645"/>
      <c r="U26" s="645"/>
    </row>
    <row r="27" spans="1:21" ht="15">
      <c r="A27" s="696"/>
      <c r="B27" s="3" t="s">
        <v>1</v>
      </c>
      <c r="C27" s="690"/>
      <c r="D27" s="690"/>
      <c r="E27" s="690" t="s">
        <v>34</v>
      </c>
      <c r="F27" s="604">
        <f>'総括表詳細（給付費R4)'!H14</f>
        <v>84947669</v>
      </c>
      <c r="G27" s="742">
        <f>'総括表詳細（給付費R4)'!I14</f>
        <v>82425323</v>
      </c>
      <c r="H27" s="604">
        <f>'総括表詳細（給付費R4)'!J14</f>
        <v>84125174</v>
      </c>
      <c r="I27" s="606">
        <f>'総括表詳細（給付費R4)'!K14</f>
        <v>84222234</v>
      </c>
      <c r="J27" s="721">
        <f>'総括表詳細（給付費R4)'!L14</f>
        <v>79419204</v>
      </c>
      <c r="K27" s="731">
        <f>'総括表詳細（給付費R4)'!M14</f>
        <v>82743262</v>
      </c>
      <c r="L27" s="796">
        <f>'総括表詳細（給付費R4)'!N14</f>
        <v>0</v>
      </c>
      <c r="M27" s="801">
        <f>'総括表詳細（給付費R4)'!O14</f>
        <v>0</v>
      </c>
      <c r="N27" s="798">
        <f>'総括表詳細（給付費R4)'!P14</f>
        <v>0</v>
      </c>
      <c r="O27" s="798">
        <f>'総括表詳細（給付費R4)'!Q14</f>
        <v>0</v>
      </c>
      <c r="P27" s="797">
        <f>'総括表詳細（給付費R4)'!R14</f>
        <v>0</v>
      </c>
      <c r="Q27" s="798">
        <f>'総括表詳細（給付費R4)'!S14</f>
        <v>0</v>
      </c>
      <c r="R27" s="642">
        <f>SUM(F27:Q27)</f>
        <v>497882866</v>
      </c>
      <c r="S27" s="642">
        <v>1094875000</v>
      </c>
      <c r="T27" s="645"/>
      <c r="U27" s="645"/>
    </row>
    <row r="28" spans="1:21" ht="15">
      <c r="A28" s="689" t="s">
        <v>65</v>
      </c>
      <c r="B28" s="690"/>
      <c r="C28" s="690"/>
      <c r="D28" s="690"/>
      <c r="E28" s="690" t="s">
        <v>34</v>
      </c>
      <c r="F28" s="604">
        <f>F24/F5</f>
        <v>24617.487470167063</v>
      </c>
      <c r="G28" s="742">
        <f t="shared" ref="G28:Q28" si="13">G24/G5</f>
        <v>24231.076039958254</v>
      </c>
      <c r="H28" s="604">
        <f t="shared" si="13"/>
        <v>24898.695250856035</v>
      </c>
      <c r="I28" s="606">
        <f t="shared" si="13"/>
        <v>24370.096984999258</v>
      </c>
      <c r="J28" s="721">
        <f t="shared" si="13"/>
        <v>24143.718261646078</v>
      </c>
      <c r="K28" s="731">
        <f t="shared" si="13"/>
        <v>24752.997763197138</v>
      </c>
      <c r="L28" s="796">
        <f>L24/L5</f>
        <v>0</v>
      </c>
      <c r="M28" s="801">
        <f t="shared" si="13"/>
        <v>0</v>
      </c>
      <c r="N28" s="798" t="e">
        <f t="shared" si="13"/>
        <v>#DIV/0!</v>
      </c>
      <c r="O28" s="798" t="e">
        <f t="shared" si="13"/>
        <v>#DIV/0!</v>
      </c>
      <c r="P28" s="797" t="e">
        <f t="shared" si="13"/>
        <v>#DIV/0!</v>
      </c>
      <c r="Q28" s="798" t="e">
        <f t="shared" si="13"/>
        <v>#DIV/0!</v>
      </c>
      <c r="R28" s="729">
        <f>R24/R5/9</f>
        <v>16355.123239553301</v>
      </c>
      <c r="S28" s="642">
        <f>S24/S5/12</f>
        <v>26619.810379241517</v>
      </c>
      <c r="T28" s="645"/>
      <c r="U28" s="645"/>
    </row>
    <row r="29" spans="1:21" ht="15.6" thickBot="1">
      <c r="A29" s="29" t="s">
        <v>66</v>
      </c>
      <c r="B29" s="30"/>
      <c r="C29" s="30"/>
      <c r="D29" s="30"/>
      <c r="E29" s="30" t="s">
        <v>34</v>
      </c>
      <c r="F29" s="624">
        <f>F24/F8</f>
        <v>160853.44639376219</v>
      </c>
      <c r="G29" s="743">
        <f>G24/G8</f>
        <v>159019.4001956947</v>
      </c>
      <c r="H29" s="624">
        <f t="shared" ref="H29:Q29" si="14">H24/H8</f>
        <v>161745.19922630562</v>
      </c>
      <c r="I29" s="626">
        <f t="shared" si="14"/>
        <v>158229.37608486018</v>
      </c>
      <c r="J29" s="722">
        <f t="shared" si="14"/>
        <v>156132.47641963427</v>
      </c>
      <c r="K29" s="762">
        <f t="shared" si="14"/>
        <v>158997.7040229885</v>
      </c>
      <c r="L29" s="803" t="e">
        <f t="shared" si="14"/>
        <v>#DIV/0!</v>
      </c>
      <c r="M29" s="802" t="e">
        <f t="shared" si="14"/>
        <v>#DIV/0!</v>
      </c>
      <c r="N29" s="799" t="e">
        <f>N24/N8</f>
        <v>#DIV/0!</v>
      </c>
      <c r="O29" s="799" t="e">
        <f t="shared" si="14"/>
        <v>#DIV/0!</v>
      </c>
      <c r="P29" s="800" t="e">
        <f t="shared" si="14"/>
        <v>#DIV/0!</v>
      </c>
      <c r="Q29" s="799" t="e">
        <f t="shared" si="14"/>
        <v>#DIV/0!</v>
      </c>
      <c r="R29" s="730">
        <f>R24/R8/9</f>
        <v>105055.03490847169</v>
      </c>
      <c r="S29" s="665">
        <f>S24/S8/12</f>
        <v>170162.99840510366</v>
      </c>
      <c r="T29" s="645"/>
      <c r="U29" s="645"/>
    </row>
    <row r="30" spans="1:21" ht="13.5" customHeight="1" thickBot="1">
      <c r="A30" s="645"/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</row>
    <row r="31" spans="1:21" ht="16.5" customHeight="1">
      <c r="A31" s="8"/>
      <c r="B31" s="9"/>
      <c r="C31" s="9"/>
      <c r="D31" s="9"/>
      <c r="E31" s="9"/>
      <c r="F31" s="818" t="s">
        <v>41</v>
      </c>
      <c r="G31" s="819"/>
      <c r="H31" s="597"/>
      <c r="I31" s="597"/>
      <c r="J31" s="597"/>
      <c r="K31" s="597"/>
      <c r="L31" s="820"/>
      <c r="M31" s="820"/>
      <c r="N31" s="820"/>
      <c r="O31" s="820"/>
      <c r="P31" s="820"/>
      <c r="Q31" s="820"/>
      <c r="R31" s="820"/>
      <c r="S31" s="820"/>
      <c r="T31" s="645"/>
      <c r="U31" s="645"/>
    </row>
    <row r="32" spans="1:21" ht="15.6" thickBot="1">
      <c r="A32" s="13"/>
      <c r="B32" s="14"/>
      <c r="C32" s="14"/>
      <c r="D32" s="14"/>
      <c r="E32" s="14"/>
      <c r="F32" s="821" t="s">
        <v>100</v>
      </c>
      <c r="G32" s="822"/>
      <c r="H32" s="45"/>
      <c r="I32" s="45"/>
      <c r="J32" s="45"/>
      <c r="K32" s="45"/>
      <c r="L32" s="78"/>
      <c r="M32" s="78"/>
      <c r="N32" s="78"/>
      <c r="O32" s="78"/>
      <c r="P32" s="78"/>
      <c r="Q32" s="78"/>
      <c r="R32" s="78"/>
      <c r="S32" s="78"/>
      <c r="T32" s="645"/>
      <c r="U32" s="645"/>
    </row>
    <row r="33" spans="1:21" ht="15.6" thickTop="1">
      <c r="A33" s="39" t="s">
        <v>46</v>
      </c>
      <c r="B33" s="19"/>
      <c r="C33" s="19"/>
      <c r="D33" s="19"/>
      <c r="E33" s="19" t="s">
        <v>35</v>
      </c>
      <c r="F33" s="823">
        <f>R5/S5*100</f>
        <v>100.38922155688623</v>
      </c>
      <c r="G33" s="824"/>
      <c r="H33" s="46"/>
      <c r="I33" s="47"/>
      <c r="J33" s="48"/>
      <c r="K33" s="49"/>
      <c r="L33" s="79"/>
      <c r="M33" s="80"/>
      <c r="N33" s="81"/>
      <c r="O33" s="82"/>
      <c r="P33" s="83"/>
      <c r="Q33" s="83"/>
      <c r="R33" s="83"/>
      <c r="S33" s="84"/>
      <c r="T33" s="645"/>
      <c r="U33" s="645"/>
    </row>
    <row r="34" spans="1:21" ht="15">
      <c r="A34" s="689" t="s">
        <v>44</v>
      </c>
      <c r="B34" s="690"/>
      <c r="C34" s="690"/>
      <c r="D34" s="690"/>
      <c r="E34" s="690" t="s">
        <v>35</v>
      </c>
      <c r="F34" s="825">
        <f>R8/S8*100</f>
        <v>99.904306220095691</v>
      </c>
      <c r="G34" s="826"/>
      <c r="H34" s="50"/>
      <c r="I34" s="51"/>
      <c r="J34" s="52"/>
      <c r="K34" s="53"/>
      <c r="L34" s="85"/>
      <c r="M34" s="86"/>
      <c r="N34" s="87"/>
      <c r="O34" s="88"/>
      <c r="P34" s="89"/>
      <c r="Q34" s="89"/>
      <c r="R34" s="89"/>
      <c r="S34" s="90"/>
      <c r="T34" s="645"/>
      <c r="U34" s="645"/>
    </row>
    <row r="35" spans="1:21" ht="15">
      <c r="A35" s="689" t="s">
        <v>45</v>
      </c>
      <c r="B35" s="690"/>
      <c r="C35" s="690"/>
      <c r="D35" s="690"/>
      <c r="E35" s="690" t="s">
        <v>38</v>
      </c>
      <c r="F35" s="827">
        <f>R19/S19*100</f>
        <v>99.516964740566536</v>
      </c>
      <c r="G35" s="828"/>
      <c r="H35" s="50" t="s">
        <v>80</v>
      </c>
      <c r="I35" s="54"/>
      <c r="J35" s="55"/>
      <c r="K35" s="56"/>
      <c r="L35" s="91"/>
      <c r="M35" s="92"/>
      <c r="N35" s="93"/>
      <c r="O35" s="94"/>
      <c r="P35" s="95"/>
      <c r="Q35" s="95"/>
      <c r="R35" s="95"/>
      <c r="S35" s="96"/>
      <c r="T35" s="645"/>
      <c r="U35" s="645"/>
    </row>
    <row r="36" spans="1:21" ht="15">
      <c r="A36" s="28" t="s">
        <v>0</v>
      </c>
      <c r="B36" s="690"/>
      <c r="C36" s="690"/>
      <c r="D36" s="690"/>
      <c r="E36" s="690" t="s">
        <v>34</v>
      </c>
      <c r="F36" s="808">
        <f>R24/S24*100</f>
        <v>46.2591036645603</v>
      </c>
      <c r="G36" s="809"/>
      <c r="H36" s="57"/>
      <c r="I36" s="58"/>
      <c r="J36" s="59"/>
      <c r="K36" s="60"/>
      <c r="L36" s="97"/>
      <c r="M36" s="98"/>
      <c r="N36" s="99"/>
      <c r="O36" s="100"/>
      <c r="P36" s="101"/>
      <c r="Q36" s="101"/>
      <c r="R36" s="101"/>
      <c r="S36" s="102"/>
      <c r="T36" s="645"/>
      <c r="U36" s="645"/>
    </row>
    <row r="37" spans="1:21" ht="15">
      <c r="A37" s="10"/>
      <c r="B37" s="3" t="s">
        <v>20</v>
      </c>
      <c r="C37" s="690"/>
      <c r="D37" s="690"/>
      <c r="E37" s="690" t="s">
        <v>34</v>
      </c>
      <c r="F37" s="808">
        <f t="shared" ref="F37:F39" si="15">R25/S25*100</f>
        <v>47.509668877043424</v>
      </c>
      <c r="G37" s="809"/>
      <c r="H37" s="61"/>
      <c r="I37" s="62"/>
      <c r="J37" s="63"/>
      <c r="K37" s="64"/>
      <c r="L37" s="103"/>
      <c r="M37" s="104"/>
      <c r="N37" s="105"/>
      <c r="O37" s="106"/>
      <c r="P37" s="107"/>
      <c r="Q37" s="107"/>
      <c r="R37" s="107"/>
      <c r="S37" s="108"/>
      <c r="T37" s="645"/>
      <c r="U37" s="645"/>
    </row>
    <row r="38" spans="1:21" ht="15">
      <c r="A38" s="12"/>
      <c r="B38" s="3" t="s">
        <v>29</v>
      </c>
      <c r="C38" s="690"/>
      <c r="D38" s="690"/>
      <c r="E38" s="690" t="s">
        <v>34</v>
      </c>
      <c r="F38" s="808">
        <f t="shared" si="15"/>
        <v>44.804086844680207</v>
      </c>
      <c r="G38" s="809"/>
      <c r="H38" s="65"/>
      <c r="I38" s="66"/>
      <c r="J38" s="67"/>
      <c r="K38" s="68"/>
      <c r="L38" s="109"/>
      <c r="M38" s="110"/>
      <c r="N38" s="111"/>
      <c r="O38" s="112"/>
      <c r="P38" s="113"/>
      <c r="Q38" s="113"/>
      <c r="R38" s="113"/>
      <c r="S38" s="114"/>
      <c r="T38" s="645"/>
      <c r="U38" s="645"/>
    </row>
    <row r="39" spans="1:21" ht="15">
      <c r="A39" s="696"/>
      <c r="B39" s="3" t="s">
        <v>1</v>
      </c>
      <c r="C39" s="690"/>
      <c r="D39" s="690"/>
      <c r="E39" s="690" t="s">
        <v>34</v>
      </c>
      <c r="F39" s="808">
        <f t="shared" si="15"/>
        <v>45.473945975567986</v>
      </c>
      <c r="G39" s="809"/>
      <c r="H39" s="69"/>
      <c r="I39" s="70"/>
      <c r="J39" s="71"/>
      <c r="K39" s="72"/>
      <c r="L39" s="115"/>
      <c r="M39" s="116"/>
      <c r="N39" s="117"/>
      <c r="O39" s="118"/>
      <c r="P39" s="119"/>
      <c r="Q39" s="119"/>
      <c r="R39" s="119"/>
      <c r="S39" s="120"/>
      <c r="T39" s="645"/>
      <c r="U39" s="645"/>
    </row>
    <row r="40" spans="1:21" ht="15">
      <c r="A40" s="689" t="s">
        <v>67</v>
      </c>
      <c r="B40" s="690"/>
      <c r="C40" s="690"/>
      <c r="D40" s="690"/>
      <c r="E40" s="690" t="s">
        <v>34</v>
      </c>
      <c r="F40" s="808">
        <f>R28/S28*100</f>
        <v>61.439668451985831</v>
      </c>
      <c r="G40" s="809"/>
      <c r="H40" s="50" t="s">
        <v>80</v>
      </c>
      <c r="I40" s="73"/>
      <c r="J40" s="74"/>
      <c r="K40" s="75"/>
      <c r="L40" s="121"/>
      <c r="M40" s="122"/>
      <c r="N40" s="123"/>
      <c r="O40" s="124"/>
      <c r="P40" s="125"/>
      <c r="Q40" s="125"/>
      <c r="R40" s="125"/>
      <c r="S40" s="126"/>
      <c r="T40" s="645"/>
      <c r="U40" s="645"/>
    </row>
    <row r="41" spans="1:21" ht="15.6" thickBot="1">
      <c r="A41" s="29" t="s">
        <v>68</v>
      </c>
      <c r="B41" s="30"/>
      <c r="C41" s="30"/>
      <c r="D41" s="30"/>
      <c r="E41" s="30" t="s">
        <v>34</v>
      </c>
      <c r="F41" s="829">
        <f>R29/S29*100</f>
        <v>61.737884201105373</v>
      </c>
      <c r="G41" s="830"/>
      <c r="H41" s="50" t="s">
        <v>80</v>
      </c>
      <c r="I41" s="73"/>
      <c r="J41" s="74"/>
      <c r="K41" s="75"/>
      <c r="L41" s="121"/>
      <c r="M41" s="122"/>
      <c r="N41" s="123"/>
      <c r="O41" s="124"/>
      <c r="P41" s="125"/>
      <c r="Q41" s="125"/>
      <c r="R41" s="125"/>
      <c r="S41" s="126"/>
      <c r="T41" s="645"/>
      <c r="U41" s="645"/>
    </row>
    <row r="42" spans="1:21" ht="13.5" customHeight="1">
      <c r="A42" s="645"/>
      <c r="B42" s="645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</row>
    <row r="43" spans="1:21" ht="15" customHeight="1">
      <c r="A43" s="831" t="s">
        <v>83</v>
      </c>
      <c r="B43" s="831"/>
      <c r="C43" s="831"/>
      <c r="D43" s="831"/>
      <c r="E43" s="831"/>
      <c r="F43" s="831"/>
      <c r="G43" s="831"/>
      <c r="H43" s="831"/>
      <c r="I43" s="831"/>
      <c r="J43" s="831"/>
      <c r="K43" s="831"/>
      <c r="L43" s="831"/>
      <c r="M43" s="831"/>
      <c r="N43" s="831"/>
      <c r="O43" s="831"/>
      <c r="P43" s="831"/>
      <c r="Q43" s="831"/>
      <c r="R43" s="831"/>
      <c r="S43" s="831"/>
      <c r="T43" s="645"/>
      <c r="U43" s="645"/>
    </row>
    <row r="44" spans="1:21" ht="15">
      <c r="A44" s="831"/>
      <c r="B44" s="831"/>
      <c r="C44" s="831"/>
      <c r="D44" s="831"/>
      <c r="E44" s="831"/>
      <c r="F44" s="831"/>
      <c r="G44" s="831"/>
      <c r="H44" s="831"/>
      <c r="I44" s="831"/>
      <c r="J44" s="831"/>
      <c r="K44" s="831"/>
      <c r="L44" s="831"/>
      <c r="M44" s="831"/>
      <c r="N44" s="831"/>
      <c r="O44" s="831"/>
      <c r="P44" s="831"/>
      <c r="Q44" s="831"/>
      <c r="R44" s="831"/>
      <c r="S44" s="831"/>
      <c r="T44" s="645"/>
      <c r="U44" s="645"/>
    </row>
    <row r="45" spans="1:21" ht="15">
      <c r="A45" s="831"/>
      <c r="B45" s="831"/>
      <c r="C45" s="831"/>
      <c r="D45" s="831"/>
      <c r="E45" s="831"/>
      <c r="F45" s="831"/>
      <c r="G45" s="831"/>
      <c r="H45" s="831"/>
      <c r="I45" s="831"/>
      <c r="J45" s="831"/>
      <c r="K45" s="831"/>
      <c r="L45" s="831"/>
      <c r="M45" s="831"/>
      <c r="N45" s="831"/>
      <c r="O45" s="831"/>
      <c r="P45" s="831"/>
      <c r="Q45" s="831"/>
      <c r="R45" s="831"/>
      <c r="S45" s="831"/>
      <c r="T45" s="645"/>
      <c r="U45" s="645"/>
    </row>
    <row r="46" spans="1:21" ht="16.5" customHeight="1">
      <c r="A46" s="831"/>
      <c r="B46" s="831"/>
      <c r="C46" s="831"/>
      <c r="D46" s="831"/>
      <c r="E46" s="831"/>
      <c r="F46" s="831"/>
      <c r="G46" s="831"/>
      <c r="H46" s="831"/>
      <c r="I46" s="831"/>
      <c r="J46" s="831"/>
      <c r="K46" s="831"/>
      <c r="L46" s="831"/>
      <c r="M46" s="831"/>
      <c r="N46" s="831"/>
      <c r="O46" s="831"/>
      <c r="P46" s="831"/>
      <c r="Q46" s="831"/>
      <c r="R46" s="831"/>
      <c r="S46" s="831"/>
      <c r="T46" s="645"/>
      <c r="U46" s="645"/>
    </row>
    <row r="47" spans="1:21" ht="16.5" customHeight="1">
      <c r="A47" s="645"/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</row>
    <row r="48" spans="1:21" ht="16.5" customHeight="1">
      <c r="A48" s="645"/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</row>
    <row r="49" spans="1:21" ht="16.5" customHeight="1">
      <c r="A49" s="645"/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</row>
    <row r="50" spans="1:21" ht="15">
      <c r="A50" s="645"/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</row>
    <row r="51" spans="1:21" ht="15">
      <c r="A51" s="645"/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</row>
    <row r="52" spans="1:21" ht="15">
      <c r="A52" s="645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</row>
    <row r="53" spans="1:21" ht="16.5" customHeight="1">
      <c r="A53" s="645"/>
      <c r="B53" s="645"/>
      <c r="C53" s="645"/>
      <c r="D53" s="645"/>
      <c r="E53" s="645"/>
      <c r="F53" s="645"/>
      <c r="G53" s="645"/>
      <c r="H53" s="645"/>
      <c r="I53" s="645"/>
      <c r="J53" s="645"/>
      <c r="K53" s="645"/>
      <c r="L53" s="645"/>
      <c r="M53" s="645"/>
      <c r="N53" s="645"/>
      <c r="O53" s="645"/>
      <c r="P53" s="645"/>
      <c r="Q53" s="645"/>
      <c r="R53" s="645"/>
      <c r="S53" s="645"/>
      <c r="T53" s="645"/>
      <c r="U53" s="645"/>
    </row>
    <row r="54" spans="1:21" ht="15">
      <c r="A54" s="645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</row>
    <row r="55" spans="1:21" ht="15">
      <c r="A55" s="645"/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  <c r="R55" s="645"/>
      <c r="S55" s="645"/>
      <c r="T55" s="645"/>
      <c r="U55" s="645"/>
    </row>
    <row r="56" spans="1:21" ht="15">
      <c r="A56" s="645"/>
      <c r="B56" s="645"/>
      <c r="C56" s="645"/>
      <c r="D56" s="645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5"/>
      <c r="R56" s="645"/>
      <c r="S56" s="645"/>
      <c r="T56" s="645"/>
      <c r="U56" s="645"/>
    </row>
    <row r="57" spans="1:21" ht="15">
      <c r="A57" s="645"/>
      <c r="B57" s="645"/>
      <c r="C57" s="645"/>
      <c r="D57" s="645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645"/>
      <c r="S57" s="645"/>
      <c r="T57" s="645"/>
      <c r="U57" s="645"/>
    </row>
    <row r="58" spans="1:21" ht="15">
      <c r="A58" s="645"/>
      <c r="B58" s="645"/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645"/>
      <c r="S58" s="645"/>
      <c r="T58" s="645"/>
      <c r="U58" s="645"/>
    </row>
    <row r="59" spans="1:21" ht="15">
      <c r="A59" s="645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</row>
    <row r="60" spans="1:21" ht="15">
      <c r="A60" s="645"/>
      <c r="B60" s="645"/>
      <c r="C60" s="645"/>
      <c r="D60" s="645"/>
      <c r="E60" s="645"/>
      <c r="F60" s="645"/>
      <c r="G60" s="645"/>
      <c r="H60" s="645"/>
      <c r="I60" s="645"/>
      <c r="J60" s="645"/>
      <c r="K60" s="645"/>
      <c r="L60" s="645"/>
      <c r="M60" s="645"/>
      <c r="N60" s="645"/>
      <c r="O60" s="645"/>
      <c r="P60" s="645"/>
      <c r="Q60" s="645"/>
      <c r="R60" s="645"/>
      <c r="S60" s="645"/>
      <c r="T60" s="645"/>
      <c r="U60" s="645"/>
    </row>
    <row r="61" spans="1:21" ht="15">
      <c r="A61" s="645"/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</row>
    <row r="62" spans="1:21" ht="15">
      <c r="A62" s="645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</row>
    <row r="63" spans="1:21" ht="15">
      <c r="A63" s="645"/>
      <c r="B63" s="645"/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  <c r="T63" s="645"/>
      <c r="U63" s="645"/>
    </row>
    <row r="64" spans="1:21" ht="15">
      <c r="A64" s="645"/>
      <c r="B64" s="645"/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</row>
  </sheetData>
  <mergeCells count="17">
    <mergeCell ref="F38:G38"/>
    <mergeCell ref="F39:G39"/>
    <mergeCell ref="F40:G40"/>
    <mergeCell ref="F41:G41"/>
    <mergeCell ref="A43:S46"/>
    <mergeCell ref="F37:G37"/>
    <mergeCell ref="F2:R2"/>
    <mergeCell ref="A4:D4"/>
    <mergeCell ref="A7:D7"/>
    <mergeCell ref="A10:A17"/>
    <mergeCell ref="F31:G31"/>
    <mergeCell ref="L31:S31"/>
    <mergeCell ref="F32:G32"/>
    <mergeCell ref="F33:G33"/>
    <mergeCell ref="F34:G34"/>
    <mergeCell ref="F35:G35"/>
    <mergeCell ref="F36:G36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B903-CB2B-42CF-8442-2FE570F6E321}">
  <dimension ref="A1:U68"/>
  <sheetViews>
    <sheetView zoomScale="98" zoomScaleNormal="98" zoomScaleSheetLayoutView="32" workbookViewId="0">
      <pane xSplit="7" topLeftCell="H1" activePane="topRight" state="frozen"/>
      <selection activeCell="J19" sqref="J19"/>
      <selection pane="topRight" activeCell="R19" sqref="R19"/>
    </sheetView>
  </sheetViews>
  <sheetFormatPr defaultColWidth="9" defaultRowHeight="10.8"/>
  <cols>
    <col min="1" max="1" width="2.77734375" style="1" customWidth="1"/>
    <col min="2" max="3" width="6.6640625" style="1" customWidth="1"/>
    <col min="4" max="4" width="9.88671875" style="1" customWidth="1"/>
    <col min="5" max="5" width="11.6640625" style="1" customWidth="1"/>
    <col min="6" max="6" width="13.109375" style="1" customWidth="1"/>
    <col min="7" max="7" width="6.109375" style="1" hidden="1" customWidth="1"/>
    <col min="8" max="19" width="11" style="1" customWidth="1"/>
    <col min="20" max="21" width="12.109375" style="1" customWidth="1"/>
    <col min="22" max="16384" width="9" style="1"/>
  </cols>
  <sheetData>
    <row r="1" spans="1:21" ht="29.25" customHeight="1" thickBot="1">
      <c r="A1" s="2" t="s">
        <v>85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 t="s">
        <v>78</v>
      </c>
    </row>
    <row r="2" spans="1:21" ht="16.5" customHeight="1">
      <c r="A2" s="8"/>
      <c r="B2" s="9"/>
      <c r="C2" s="9"/>
      <c r="D2" s="9"/>
      <c r="E2" s="9"/>
      <c r="F2" s="9"/>
      <c r="G2" s="9"/>
      <c r="H2" s="810" t="s">
        <v>42</v>
      </c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34"/>
      <c r="U2" s="640" t="s">
        <v>40</v>
      </c>
    </row>
    <row r="3" spans="1:21" ht="15.6" thickBot="1">
      <c r="A3" s="15"/>
      <c r="B3" s="16"/>
      <c r="C3" s="16"/>
      <c r="D3" s="16"/>
      <c r="E3" s="16"/>
      <c r="F3" s="16"/>
      <c r="G3" s="16"/>
      <c r="H3" s="598" t="s">
        <v>87</v>
      </c>
      <c r="I3" s="17" t="s">
        <v>101</v>
      </c>
      <c r="J3" s="17" t="s">
        <v>89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94</v>
      </c>
      <c r="P3" s="17" t="s">
        <v>95</v>
      </c>
      <c r="Q3" s="17" t="s">
        <v>96</v>
      </c>
      <c r="R3" s="17" t="s">
        <v>97</v>
      </c>
      <c r="S3" s="18" t="s">
        <v>98</v>
      </c>
      <c r="T3" s="44" t="s">
        <v>99</v>
      </c>
      <c r="U3" s="661" t="s">
        <v>99</v>
      </c>
    </row>
    <row r="4" spans="1:21" ht="17.25" customHeight="1" thickTop="1">
      <c r="A4" s="835" t="s">
        <v>20</v>
      </c>
      <c r="B4" s="836"/>
      <c r="C4" s="837"/>
      <c r="D4" s="631" t="s">
        <v>16</v>
      </c>
      <c r="E4" s="632"/>
      <c r="F4" s="632"/>
      <c r="G4" s="632"/>
      <c r="H4" s="684">
        <f>SUM(H5:H9)</f>
        <v>235</v>
      </c>
      <c r="I4" s="635">
        <f t="shared" ref="I4:Q4" si="0">SUM(I5:I9)</f>
        <v>240</v>
      </c>
      <c r="J4" s="635">
        <f>SUM(J5:J9)</f>
        <v>241</v>
      </c>
      <c r="K4" s="635">
        <f t="shared" si="0"/>
        <v>238</v>
      </c>
      <c r="L4" s="635">
        <f t="shared" si="0"/>
        <v>238</v>
      </c>
      <c r="M4" s="635">
        <f t="shared" si="0"/>
        <v>239</v>
      </c>
      <c r="N4" s="635">
        <f t="shared" si="0"/>
        <v>0</v>
      </c>
      <c r="O4" s="635">
        <f t="shared" si="0"/>
        <v>0</v>
      </c>
      <c r="P4" s="635">
        <f t="shared" si="0"/>
        <v>0</v>
      </c>
      <c r="Q4" s="635">
        <f t="shared" si="0"/>
        <v>0</v>
      </c>
      <c r="R4" s="635">
        <f>SUM(R5:R9)</f>
        <v>0</v>
      </c>
      <c r="S4" s="636">
        <f>SUM(S5:S9)</f>
        <v>0</v>
      </c>
      <c r="T4" s="636">
        <f>SUM(T5:T9)</f>
        <v>1431</v>
      </c>
      <c r="U4" s="641">
        <f>SUM(U5:U8)</f>
        <v>3048</v>
      </c>
    </row>
    <row r="5" spans="1:21" ht="16.5" customHeight="1">
      <c r="A5" s="838"/>
      <c r="B5" s="839"/>
      <c r="C5" s="840"/>
      <c r="D5" s="37" t="s">
        <v>21</v>
      </c>
      <c r="E5" s="33"/>
      <c r="F5" s="33"/>
      <c r="G5" s="33"/>
      <c r="H5" s="604">
        <v>102</v>
      </c>
      <c r="I5" s="605">
        <v>101</v>
      </c>
      <c r="J5" s="605">
        <v>101</v>
      </c>
      <c r="K5" s="606">
        <v>101</v>
      </c>
      <c r="L5" s="716">
        <v>103</v>
      </c>
      <c r="M5" s="721">
        <v>101</v>
      </c>
      <c r="N5" s="864"/>
      <c r="O5" s="763"/>
      <c r="P5" s="763"/>
      <c r="Q5" s="763"/>
      <c r="R5" s="698"/>
      <c r="S5" s="699"/>
      <c r="T5" s="607">
        <f>SUM(H5:S5)</f>
        <v>609</v>
      </c>
      <c r="U5" s="642">
        <v>1368</v>
      </c>
    </row>
    <row r="6" spans="1:21" ht="16.5" customHeight="1">
      <c r="A6" s="838"/>
      <c r="B6" s="839"/>
      <c r="C6" s="840"/>
      <c r="D6" s="3" t="s">
        <v>37</v>
      </c>
      <c r="E6" s="690"/>
      <c r="F6" s="690"/>
      <c r="G6" s="690"/>
      <c r="H6" s="604">
        <v>57</v>
      </c>
      <c r="I6" s="605">
        <v>57</v>
      </c>
      <c r="J6" s="605">
        <v>58</v>
      </c>
      <c r="K6" s="606">
        <v>57</v>
      </c>
      <c r="L6" s="716">
        <v>56</v>
      </c>
      <c r="M6" s="721">
        <v>57</v>
      </c>
      <c r="N6" s="864"/>
      <c r="O6" s="763"/>
      <c r="P6" s="763"/>
      <c r="Q6" s="763"/>
      <c r="R6" s="698"/>
      <c r="S6" s="699"/>
      <c r="T6" s="607">
        <f>SUM(H6:S6)</f>
        <v>342</v>
      </c>
      <c r="U6" s="642">
        <v>732</v>
      </c>
    </row>
    <row r="7" spans="1:21" ht="16.5" customHeight="1">
      <c r="A7" s="838"/>
      <c r="B7" s="839"/>
      <c r="C7" s="840"/>
      <c r="D7" s="3" t="s">
        <v>22</v>
      </c>
      <c r="E7" s="690"/>
      <c r="F7" s="690"/>
      <c r="G7" s="690"/>
      <c r="H7" s="604">
        <v>65</v>
      </c>
      <c r="I7" s="605">
        <v>72</v>
      </c>
      <c r="J7" s="605">
        <v>72</v>
      </c>
      <c r="K7" s="606">
        <v>70</v>
      </c>
      <c r="L7" s="716">
        <v>69</v>
      </c>
      <c r="M7" s="721">
        <v>70</v>
      </c>
      <c r="N7" s="864"/>
      <c r="O7" s="763"/>
      <c r="P7" s="763"/>
      <c r="Q7" s="763"/>
      <c r="R7" s="698"/>
      <c r="S7" s="699"/>
      <c r="T7" s="607">
        <f>SUM(H7:S7)</f>
        <v>418</v>
      </c>
      <c r="U7" s="642">
        <v>780</v>
      </c>
    </row>
    <row r="8" spans="1:21" ht="17.25" customHeight="1">
      <c r="A8" s="838"/>
      <c r="B8" s="839"/>
      <c r="C8" s="840"/>
      <c r="D8" s="3" t="s">
        <v>75</v>
      </c>
      <c r="E8" s="690"/>
      <c r="F8" s="690"/>
      <c r="G8" s="690"/>
      <c r="H8" s="604">
        <v>10</v>
      </c>
      <c r="I8" s="605">
        <v>9</v>
      </c>
      <c r="J8" s="605">
        <v>9</v>
      </c>
      <c r="K8" s="606">
        <v>9</v>
      </c>
      <c r="L8" s="716">
        <v>9</v>
      </c>
      <c r="M8" s="721">
        <v>10</v>
      </c>
      <c r="N8" s="864"/>
      <c r="O8" s="763"/>
      <c r="P8" s="763"/>
      <c r="Q8" s="763"/>
      <c r="R8" s="698"/>
      <c r="S8" s="699"/>
      <c r="T8" s="607">
        <f>SUM(H8:S8)</f>
        <v>56</v>
      </c>
      <c r="U8" s="642">
        <v>168</v>
      </c>
    </row>
    <row r="9" spans="1:21" ht="17.25" customHeight="1" thickBot="1">
      <c r="A9" s="841"/>
      <c r="B9" s="842"/>
      <c r="C9" s="843"/>
      <c r="D9" s="680" t="s">
        <v>74</v>
      </c>
      <c r="E9" s="27"/>
      <c r="F9" s="27"/>
      <c r="G9" s="30"/>
      <c r="H9" s="681">
        <v>1</v>
      </c>
      <c r="I9" s="682">
        <v>1</v>
      </c>
      <c r="J9" s="682">
        <v>1</v>
      </c>
      <c r="K9" s="683">
        <v>1</v>
      </c>
      <c r="L9" s="718">
        <v>1</v>
      </c>
      <c r="M9" s="725">
        <v>1</v>
      </c>
      <c r="N9" s="865"/>
      <c r="O9" s="764"/>
      <c r="P9" s="764"/>
      <c r="Q9" s="764"/>
      <c r="R9" s="700"/>
      <c r="S9" s="701"/>
      <c r="T9" s="607">
        <f>SUM(H9:S9)</f>
        <v>6</v>
      </c>
      <c r="U9" s="642">
        <v>0</v>
      </c>
    </row>
    <row r="10" spans="1:21" ht="15">
      <c r="A10" s="835" t="s">
        <v>2</v>
      </c>
      <c r="B10" s="836"/>
      <c r="C10" s="837"/>
      <c r="D10" s="631" t="s">
        <v>16</v>
      </c>
      <c r="E10" s="632"/>
      <c r="F10" s="632"/>
      <c r="G10" s="632"/>
      <c r="H10" s="633">
        <f t="shared" ref="H10:J10" si="1">SUM(H11:H13)</f>
        <v>46</v>
      </c>
      <c r="I10" s="634">
        <f t="shared" si="1"/>
        <v>49</v>
      </c>
      <c r="J10" s="634">
        <f t="shared" si="1"/>
        <v>49</v>
      </c>
      <c r="K10" s="635">
        <f>SUM(K11:K13)</f>
        <v>48</v>
      </c>
      <c r="L10" s="635">
        <f t="shared" ref="L10:S10" si="2">SUM(L11:L13)</f>
        <v>46</v>
      </c>
      <c r="M10" s="635">
        <f t="shared" si="2"/>
        <v>52</v>
      </c>
      <c r="N10" s="635">
        <f t="shared" si="2"/>
        <v>0</v>
      </c>
      <c r="O10" s="634">
        <f t="shared" si="2"/>
        <v>0</v>
      </c>
      <c r="P10" s="634">
        <f t="shared" si="2"/>
        <v>0</v>
      </c>
      <c r="Q10" s="635">
        <f>SUM(Q11:Q13)</f>
        <v>0</v>
      </c>
      <c r="R10" s="635">
        <f>SUM(R11:R13)</f>
        <v>0</v>
      </c>
      <c r="S10" s="636">
        <f t="shared" si="2"/>
        <v>0</v>
      </c>
      <c r="T10" s="636">
        <f>SUM(T11:T13)</f>
        <v>290</v>
      </c>
      <c r="U10" s="641">
        <f>SUM(U11:U13)</f>
        <v>636</v>
      </c>
    </row>
    <row r="11" spans="1:21" ht="15">
      <c r="A11" s="838"/>
      <c r="B11" s="839"/>
      <c r="C11" s="840"/>
      <c r="D11" s="3" t="s">
        <v>17</v>
      </c>
      <c r="E11" s="690"/>
      <c r="F11" s="690"/>
      <c r="G11" s="690"/>
      <c r="H11" s="604">
        <v>3</v>
      </c>
      <c r="I11" s="605">
        <v>3</v>
      </c>
      <c r="J11" s="605">
        <v>4</v>
      </c>
      <c r="K11" s="606">
        <v>3</v>
      </c>
      <c r="L11" s="716">
        <v>3</v>
      </c>
      <c r="M11" s="721">
        <v>3</v>
      </c>
      <c r="N11" s="864"/>
      <c r="O11" s="763"/>
      <c r="P11" s="763"/>
      <c r="Q11" s="763"/>
      <c r="R11" s="698"/>
      <c r="S11" s="699"/>
      <c r="T11" s="607">
        <f>SUM(H11:S11)</f>
        <v>19</v>
      </c>
      <c r="U11" s="642">
        <v>24</v>
      </c>
    </row>
    <row r="12" spans="1:21" ht="15">
      <c r="A12" s="838"/>
      <c r="B12" s="839"/>
      <c r="C12" s="840"/>
      <c r="D12" s="3" t="s">
        <v>19</v>
      </c>
      <c r="E12" s="690"/>
      <c r="F12" s="690"/>
      <c r="G12" s="690"/>
      <c r="H12" s="604">
        <v>0</v>
      </c>
      <c r="I12" s="605">
        <v>0</v>
      </c>
      <c r="J12" s="605">
        <v>0</v>
      </c>
      <c r="K12" s="606">
        <v>0</v>
      </c>
      <c r="L12" s="716">
        <v>0</v>
      </c>
      <c r="M12" s="721">
        <v>0</v>
      </c>
      <c r="N12" s="864"/>
      <c r="O12" s="763"/>
      <c r="P12" s="763"/>
      <c r="Q12" s="763"/>
      <c r="R12" s="698"/>
      <c r="S12" s="699"/>
      <c r="T12" s="607">
        <f>SUM(H12:S12)</f>
        <v>0</v>
      </c>
      <c r="U12" s="642">
        <v>0</v>
      </c>
    </row>
    <row r="13" spans="1:21" ht="15.6" thickBot="1">
      <c r="A13" s="841"/>
      <c r="B13" s="842"/>
      <c r="C13" s="843"/>
      <c r="D13" s="25" t="s">
        <v>18</v>
      </c>
      <c r="E13" s="31"/>
      <c r="F13" s="31"/>
      <c r="G13" s="31"/>
      <c r="H13" s="609">
        <v>43</v>
      </c>
      <c r="I13" s="610">
        <v>46</v>
      </c>
      <c r="J13" s="610">
        <v>45</v>
      </c>
      <c r="K13" s="611">
        <v>45</v>
      </c>
      <c r="L13" s="717">
        <v>43</v>
      </c>
      <c r="M13" s="724">
        <v>49</v>
      </c>
      <c r="N13" s="866"/>
      <c r="O13" s="765"/>
      <c r="P13" s="765"/>
      <c r="Q13" s="765"/>
      <c r="R13" s="702"/>
      <c r="S13" s="703"/>
      <c r="T13" s="612">
        <f>SUM(H13:S13)</f>
        <v>271</v>
      </c>
      <c r="U13" s="643">
        <v>612</v>
      </c>
    </row>
    <row r="14" spans="1:21" ht="15">
      <c r="A14" s="692" t="s">
        <v>54</v>
      </c>
      <c r="B14" s="693"/>
      <c r="C14" s="694"/>
      <c r="D14" s="631" t="s">
        <v>16</v>
      </c>
      <c r="E14" s="632" t="s">
        <v>64</v>
      </c>
      <c r="F14" s="632"/>
      <c r="G14" s="632"/>
      <c r="H14" s="633">
        <f>SUM(H15:H32)</f>
        <v>1391</v>
      </c>
      <c r="I14" s="634">
        <f t="shared" ref="I14:S14" si="3">SUM(I15:I32)</f>
        <v>1407</v>
      </c>
      <c r="J14" s="634">
        <f t="shared" si="3"/>
        <v>1410</v>
      </c>
      <c r="K14" s="634">
        <f t="shared" si="3"/>
        <v>1413</v>
      </c>
      <c r="L14" s="634">
        <f t="shared" si="3"/>
        <v>1392</v>
      </c>
      <c r="M14" s="634">
        <f t="shared" si="3"/>
        <v>1405</v>
      </c>
      <c r="N14" s="634">
        <f t="shared" si="3"/>
        <v>0</v>
      </c>
      <c r="O14" s="634">
        <f>SUM(O15:O32)</f>
        <v>0</v>
      </c>
      <c r="P14" s="634">
        <f t="shared" si="3"/>
        <v>0</v>
      </c>
      <c r="Q14" s="634">
        <f t="shared" si="3"/>
        <v>0</v>
      </c>
      <c r="R14" s="634">
        <f>SUM(R15:R32)</f>
        <v>0</v>
      </c>
      <c r="S14" s="650">
        <f t="shared" si="3"/>
        <v>0</v>
      </c>
      <c r="T14" s="641">
        <f>SUM(T15:T32)</f>
        <v>8418</v>
      </c>
      <c r="U14" s="641">
        <f>SUM(U15:U32)</f>
        <v>16428</v>
      </c>
    </row>
    <row r="15" spans="1:21" ht="15">
      <c r="A15" s="20"/>
      <c r="B15" s="6"/>
      <c r="C15" s="7"/>
      <c r="D15" s="637" t="s">
        <v>53</v>
      </c>
      <c r="E15" s="697"/>
      <c r="F15" s="697"/>
      <c r="G15" s="697"/>
      <c r="H15" s="600">
        <v>215</v>
      </c>
      <c r="I15" s="601">
        <v>214</v>
      </c>
      <c r="J15" s="601">
        <v>208</v>
      </c>
      <c r="K15" s="602">
        <v>215</v>
      </c>
      <c r="L15" s="715">
        <v>210</v>
      </c>
      <c r="M15" s="713">
        <v>217</v>
      </c>
      <c r="N15" s="867"/>
      <c r="O15" s="766"/>
      <c r="P15" s="766"/>
      <c r="Q15" s="766"/>
      <c r="R15" s="704"/>
      <c r="S15" s="705"/>
      <c r="T15" s="603">
        <f>SUM(H15:S15)</f>
        <v>1279</v>
      </c>
      <c r="U15" s="644">
        <v>2652</v>
      </c>
    </row>
    <row r="16" spans="1:21" ht="15">
      <c r="A16" s="20"/>
      <c r="B16" s="6"/>
      <c r="C16" s="7"/>
      <c r="D16" s="3" t="s">
        <v>25</v>
      </c>
      <c r="E16" s="690"/>
      <c r="F16" s="690"/>
      <c r="G16" s="690"/>
      <c r="H16" s="604">
        <v>15</v>
      </c>
      <c r="I16" s="605">
        <v>14</v>
      </c>
      <c r="J16" s="605">
        <v>15</v>
      </c>
      <c r="K16" s="606">
        <v>17</v>
      </c>
      <c r="L16" s="716">
        <v>17</v>
      </c>
      <c r="M16" s="721">
        <v>14</v>
      </c>
      <c r="N16" s="864"/>
      <c r="O16" s="763"/>
      <c r="P16" s="763"/>
      <c r="Q16" s="763"/>
      <c r="R16" s="698"/>
      <c r="S16" s="699"/>
      <c r="T16" s="607">
        <f>SUM(H16:S16)</f>
        <v>92</v>
      </c>
      <c r="U16" s="642">
        <v>204</v>
      </c>
    </row>
    <row r="17" spans="1:21" ht="15">
      <c r="A17" s="20"/>
      <c r="B17" s="6"/>
      <c r="C17" s="7"/>
      <c r="D17" s="3" t="s">
        <v>26</v>
      </c>
      <c r="E17" s="690"/>
      <c r="F17" s="690"/>
      <c r="G17" s="690"/>
      <c r="H17" s="604">
        <v>82</v>
      </c>
      <c r="I17" s="605">
        <v>84</v>
      </c>
      <c r="J17" s="605">
        <v>80</v>
      </c>
      <c r="K17" s="606">
        <v>85</v>
      </c>
      <c r="L17" s="716">
        <v>90</v>
      </c>
      <c r="M17" s="721">
        <v>91</v>
      </c>
      <c r="N17" s="864"/>
      <c r="O17" s="763"/>
      <c r="P17" s="763"/>
      <c r="Q17" s="763"/>
      <c r="R17" s="698"/>
      <c r="S17" s="699"/>
      <c r="T17" s="607">
        <f>SUM(H17:S17)</f>
        <v>512</v>
      </c>
      <c r="U17" s="642">
        <v>1188</v>
      </c>
    </row>
    <row r="18" spans="1:21" ht="15">
      <c r="A18" s="20"/>
      <c r="B18" s="6"/>
      <c r="C18" s="7"/>
      <c r="D18" s="3" t="s">
        <v>27</v>
      </c>
      <c r="E18" s="690"/>
      <c r="F18" s="690"/>
      <c r="G18" s="690"/>
      <c r="H18" s="604">
        <v>5</v>
      </c>
      <c r="I18" s="605">
        <v>5</v>
      </c>
      <c r="J18" s="605">
        <v>5</v>
      </c>
      <c r="K18" s="606">
        <v>5</v>
      </c>
      <c r="L18" s="716">
        <v>5</v>
      </c>
      <c r="M18" s="721">
        <v>5</v>
      </c>
      <c r="N18" s="864"/>
      <c r="O18" s="763"/>
      <c r="P18" s="763"/>
      <c r="Q18" s="763"/>
      <c r="R18" s="698"/>
      <c r="S18" s="699"/>
      <c r="T18" s="607">
        <f>SUM(H18:S18)</f>
        <v>30</v>
      </c>
      <c r="U18" s="642">
        <v>72</v>
      </c>
    </row>
    <row r="19" spans="1:21" ht="15">
      <c r="A19" s="20"/>
      <c r="B19" s="6"/>
      <c r="C19" s="7"/>
      <c r="D19" s="3" t="s">
        <v>28</v>
      </c>
      <c r="E19" s="690"/>
      <c r="F19" s="690"/>
      <c r="G19" s="690"/>
      <c r="H19" s="604">
        <v>128</v>
      </c>
      <c r="I19" s="605">
        <v>137</v>
      </c>
      <c r="J19" s="605">
        <v>125</v>
      </c>
      <c r="K19" s="606">
        <v>124</v>
      </c>
      <c r="L19" s="716">
        <v>122</v>
      </c>
      <c r="M19" s="721">
        <v>114</v>
      </c>
      <c r="N19" s="864"/>
      <c r="O19" s="763"/>
      <c r="P19" s="763"/>
      <c r="Q19" s="763"/>
      <c r="R19" s="698"/>
      <c r="S19" s="699"/>
      <c r="T19" s="607">
        <f t="shared" ref="T19:T33" si="4">SUM(H19:S19)</f>
        <v>750</v>
      </c>
      <c r="U19" s="642">
        <v>936</v>
      </c>
    </row>
    <row r="20" spans="1:21" ht="15">
      <c r="A20" s="20"/>
      <c r="B20" s="6"/>
      <c r="C20" s="7"/>
      <c r="D20" s="3" t="s">
        <v>5</v>
      </c>
      <c r="E20" s="690"/>
      <c r="F20" s="690"/>
      <c r="G20" s="690"/>
      <c r="H20" s="604">
        <v>365</v>
      </c>
      <c r="I20" s="605">
        <v>369</v>
      </c>
      <c r="J20" s="605">
        <v>367</v>
      </c>
      <c r="K20" s="606">
        <v>371</v>
      </c>
      <c r="L20" s="716">
        <v>355</v>
      </c>
      <c r="M20" s="721">
        <v>363</v>
      </c>
      <c r="N20" s="864"/>
      <c r="O20" s="763"/>
      <c r="P20" s="763"/>
      <c r="Q20" s="763"/>
      <c r="R20" s="698"/>
      <c r="S20" s="699"/>
      <c r="T20" s="607">
        <f>SUM(H20:S20)</f>
        <v>2190</v>
      </c>
      <c r="U20" s="642">
        <v>4212</v>
      </c>
    </row>
    <row r="21" spans="1:21" ht="15">
      <c r="A21" s="20"/>
      <c r="B21" s="6"/>
      <c r="C21" s="7"/>
      <c r="D21" s="3" t="s">
        <v>6</v>
      </c>
      <c r="E21" s="690"/>
      <c r="F21" s="690"/>
      <c r="G21" s="690"/>
      <c r="H21" s="604">
        <v>3</v>
      </c>
      <c r="I21" s="605">
        <v>3</v>
      </c>
      <c r="J21" s="605">
        <v>3</v>
      </c>
      <c r="K21" s="606">
        <v>3</v>
      </c>
      <c r="L21" s="716">
        <v>2</v>
      </c>
      <c r="M21" s="721">
        <v>2</v>
      </c>
      <c r="N21" s="864"/>
      <c r="O21" s="763"/>
      <c r="P21" s="763"/>
      <c r="Q21" s="763"/>
      <c r="R21" s="698"/>
      <c r="S21" s="699"/>
      <c r="T21" s="607">
        <f>SUM(H21:S21)</f>
        <v>16</v>
      </c>
      <c r="U21" s="642">
        <v>48</v>
      </c>
    </row>
    <row r="22" spans="1:21" ht="15">
      <c r="A22" s="20"/>
      <c r="B22" s="6"/>
      <c r="C22" s="7"/>
      <c r="D22" s="3" t="s">
        <v>7</v>
      </c>
      <c r="E22" s="690"/>
      <c r="F22" s="690"/>
      <c r="G22" s="690"/>
      <c r="H22" s="604">
        <v>82</v>
      </c>
      <c r="I22" s="605">
        <v>81</v>
      </c>
      <c r="J22" s="605">
        <v>89</v>
      </c>
      <c r="K22" s="606">
        <v>86</v>
      </c>
      <c r="L22" s="716">
        <v>83</v>
      </c>
      <c r="M22" s="721">
        <v>85</v>
      </c>
      <c r="N22" s="864"/>
      <c r="O22" s="763"/>
      <c r="P22" s="763"/>
      <c r="Q22" s="763"/>
      <c r="R22" s="698"/>
      <c r="S22" s="699"/>
      <c r="T22" s="607">
        <f>SUM(H22:S22)</f>
        <v>506</v>
      </c>
      <c r="U22" s="642">
        <v>1284</v>
      </c>
    </row>
    <row r="23" spans="1:21" ht="15">
      <c r="A23" s="20"/>
      <c r="B23" s="6"/>
      <c r="C23" s="7"/>
      <c r="D23" s="3" t="s">
        <v>11</v>
      </c>
      <c r="E23" s="690"/>
      <c r="F23" s="690"/>
      <c r="G23" s="690"/>
      <c r="H23" s="604">
        <v>77</v>
      </c>
      <c r="I23" s="605">
        <v>80</v>
      </c>
      <c r="J23" s="605">
        <v>87</v>
      </c>
      <c r="K23" s="606">
        <v>81</v>
      </c>
      <c r="L23" s="716">
        <v>75</v>
      </c>
      <c r="M23" s="721">
        <v>83</v>
      </c>
      <c r="N23" s="864"/>
      <c r="O23" s="763"/>
      <c r="P23" s="763"/>
      <c r="Q23" s="763"/>
      <c r="R23" s="698"/>
      <c r="S23" s="699"/>
      <c r="T23" s="607">
        <f t="shared" si="4"/>
        <v>483</v>
      </c>
      <c r="U23" s="642">
        <v>996</v>
      </c>
    </row>
    <row r="24" spans="1:21" ht="15">
      <c r="A24" s="20"/>
      <c r="B24" s="6"/>
      <c r="C24" s="7"/>
      <c r="D24" s="3" t="s">
        <v>52</v>
      </c>
      <c r="E24" s="690"/>
      <c r="F24" s="690"/>
      <c r="G24" s="690"/>
      <c r="H24" s="604">
        <v>4</v>
      </c>
      <c r="I24" s="605">
        <v>3</v>
      </c>
      <c r="J24" s="605">
        <v>3</v>
      </c>
      <c r="K24" s="606">
        <v>4</v>
      </c>
      <c r="L24" s="716">
        <v>3</v>
      </c>
      <c r="M24" s="721">
        <v>2</v>
      </c>
      <c r="N24" s="864"/>
      <c r="O24" s="763"/>
      <c r="P24" s="763"/>
      <c r="Q24" s="763"/>
      <c r="R24" s="698"/>
      <c r="S24" s="699"/>
      <c r="T24" s="607">
        <f t="shared" si="4"/>
        <v>19</v>
      </c>
      <c r="U24" s="642">
        <v>72</v>
      </c>
    </row>
    <row r="25" spans="1:21" ht="15">
      <c r="A25" s="20"/>
      <c r="B25" s="6"/>
      <c r="C25" s="7"/>
      <c r="D25" s="3" t="s">
        <v>14</v>
      </c>
      <c r="E25" s="690"/>
      <c r="F25" s="690"/>
      <c r="G25" s="690"/>
      <c r="H25" s="604">
        <v>409</v>
      </c>
      <c r="I25" s="605">
        <v>414</v>
      </c>
      <c r="J25" s="605">
        <v>423</v>
      </c>
      <c r="K25" s="606">
        <v>418</v>
      </c>
      <c r="L25" s="716">
        <v>419</v>
      </c>
      <c r="M25" s="721">
        <v>425</v>
      </c>
      <c r="N25" s="864"/>
      <c r="O25" s="763"/>
      <c r="P25" s="763"/>
      <c r="Q25" s="763"/>
      <c r="R25" s="698"/>
      <c r="S25" s="699"/>
      <c r="T25" s="607">
        <f t="shared" si="4"/>
        <v>2508</v>
      </c>
      <c r="U25" s="642">
        <v>4488</v>
      </c>
    </row>
    <row r="26" spans="1:21" ht="15">
      <c r="A26" s="20"/>
      <c r="B26" s="6"/>
      <c r="C26" s="7"/>
      <c r="D26" s="3" t="s">
        <v>31</v>
      </c>
      <c r="E26" s="690"/>
      <c r="F26" s="690"/>
      <c r="G26" s="690"/>
      <c r="H26" s="604">
        <v>4</v>
      </c>
      <c r="I26" s="605">
        <v>1</v>
      </c>
      <c r="J26" s="605">
        <v>3</v>
      </c>
      <c r="K26" s="606">
        <v>2</v>
      </c>
      <c r="L26" s="716">
        <v>6</v>
      </c>
      <c r="M26" s="721">
        <v>2</v>
      </c>
      <c r="N26" s="864"/>
      <c r="O26" s="763"/>
      <c r="P26" s="763"/>
      <c r="Q26" s="763"/>
      <c r="R26" s="698"/>
      <c r="S26" s="699"/>
      <c r="T26" s="607">
        <f t="shared" si="4"/>
        <v>18</v>
      </c>
      <c r="U26" s="642">
        <v>48</v>
      </c>
    </row>
    <row r="27" spans="1:21" ht="15">
      <c r="A27" s="20"/>
      <c r="B27" s="6"/>
      <c r="C27" s="7"/>
      <c r="D27" s="3" t="s">
        <v>32</v>
      </c>
      <c r="E27" s="690"/>
      <c r="F27" s="690"/>
      <c r="G27" s="690"/>
      <c r="H27" s="604">
        <v>1</v>
      </c>
      <c r="I27" s="605">
        <v>1</v>
      </c>
      <c r="J27" s="605">
        <v>1</v>
      </c>
      <c r="K27" s="606">
        <v>1</v>
      </c>
      <c r="L27" s="716">
        <v>0</v>
      </c>
      <c r="M27" s="721">
        <v>0</v>
      </c>
      <c r="N27" s="864"/>
      <c r="O27" s="763"/>
      <c r="P27" s="763"/>
      <c r="Q27" s="763"/>
      <c r="R27" s="698"/>
      <c r="S27" s="699"/>
      <c r="T27" s="607">
        <f t="shared" si="4"/>
        <v>4</v>
      </c>
      <c r="U27" s="642">
        <v>12</v>
      </c>
    </row>
    <row r="28" spans="1:21" ht="15">
      <c r="A28" s="20"/>
      <c r="B28" s="6"/>
      <c r="C28" s="7"/>
      <c r="D28" s="3" t="s">
        <v>3</v>
      </c>
      <c r="E28" s="690"/>
      <c r="F28" s="690"/>
      <c r="G28" s="690"/>
      <c r="H28" s="604">
        <v>0</v>
      </c>
      <c r="I28" s="605">
        <v>0</v>
      </c>
      <c r="J28" s="605">
        <v>0</v>
      </c>
      <c r="K28" s="606">
        <v>0</v>
      </c>
      <c r="L28" s="716">
        <v>0</v>
      </c>
      <c r="M28" s="721">
        <v>0</v>
      </c>
      <c r="N28" s="864"/>
      <c r="O28" s="763"/>
      <c r="P28" s="763"/>
      <c r="Q28" s="763"/>
      <c r="R28" s="698"/>
      <c r="S28" s="699"/>
      <c r="T28" s="607">
        <f t="shared" si="4"/>
        <v>0</v>
      </c>
      <c r="U28" s="642">
        <v>0</v>
      </c>
    </row>
    <row r="29" spans="1:21" ht="15">
      <c r="A29" s="20"/>
      <c r="B29" s="6"/>
      <c r="C29" s="7"/>
      <c r="D29" s="3" t="s">
        <v>4</v>
      </c>
      <c r="E29" s="690"/>
      <c r="F29" s="690"/>
      <c r="G29" s="690"/>
      <c r="H29" s="604">
        <v>0</v>
      </c>
      <c r="I29" s="605">
        <v>0</v>
      </c>
      <c r="J29" s="605">
        <v>0</v>
      </c>
      <c r="K29" s="606">
        <v>0</v>
      </c>
      <c r="L29" s="716">
        <v>0</v>
      </c>
      <c r="M29" s="721">
        <v>0</v>
      </c>
      <c r="N29" s="864"/>
      <c r="O29" s="763"/>
      <c r="P29" s="763"/>
      <c r="Q29" s="763"/>
      <c r="R29" s="698"/>
      <c r="S29" s="699"/>
      <c r="T29" s="607">
        <f t="shared" si="4"/>
        <v>0</v>
      </c>
      <c r="U29" s="642">
        <v>0</v>
      </c>
    </row>
    <row r="30" spans="1:21" ht="15">
      <c r="A30" s="20"/>
      <c r="B30" s="6"/>
      <c r="C30" s="7"/>
      <c r="D30" s="3" t="s">
        <v>8</v>
      </c>
      <c r="E30" s="690"/>
      <c r="F30" s="690"/>
      <c r="G30" s="690"/>
      <c r="H30" s="604">
        <v>1</v>
      </c>
      <c r="I30" s="605">
        <v>1</v>
      </c>
      <c r="J30" s="605">
        <v>1</v>
      </c>
      <c r="K30" s="606">
        <v>1</v>
      </c>
      <c r="L30" s="716">
        <v>5</v>
      </c>
      <c r="M30" s="721">
        <v>2</v>
      </c>
      <c r="N30" s="864"/>
      <c r="O30" s="763"/>
      <c r="P30" s="763"/>
      <c r="Q30" s="763"/>
      <c r="R30" s="698"/>
      <c r="S30" s="699"/>
      <c r="T30" s="607">
        <f t="shared" si="4"/>
        <v>11</v>
      </c>
      <c r="U30" s="642">
        <v>216</v>
      </c>
    </row>
    <row r="31" spans="1:21" ht="15">
      <c r="A31" s="20"/>
      <c r="B31" s="6"/>
      <c r="C31" s="7"/>
      <c r="D31" s="3" t="s">
        <v>9</v>
      </c>
      <c r="E31" s="690"/>
      <c r="F31" s="690"/>
      <c r="G31" s="690"/>
      <c r="H31" s="604">
        <v>0</v>
      </c>
      <c r="I31" s="605">
        <v>0</v>
      </c>
      <c r="J31" s="605">
        <v>0</v>
      </c>
      <c r="K31" s="606">
        <v>0</v>
      </c>
      <c r="L31" s="716">
        <v>0</v>
      </c>
      <c r="M31" s="721">
        <v>0</v>
      </c>
      <c r="N31" s="864"/>
      <c r="O31" s="763"/>
      <c r="P31" s="763"/>
      <c r="Q31" s="763"/>
      <c r="R31" s="698"/>
      <c r="S31" s="699"/>
      <c r="T31" s="607">
        <f t="shared" si="4"/>
        <v>0</v>
      </c>
      <c r="U31" s="642">
        <v>0</v>
      </c>
    </row>
    <row r="32" spans="1:21" ht="15">
      <c r="A32" s="20"/>
      <c r="B32" s="6"/>
      <c r="C32" s="7"/>
      <c r="D32" s="3" t="s">
        <v>10</v>
      </c>
      <c r="E32" s="690"/>
      <c r="F32" s="690"/>
      <c r="G32" s="690"/>
      <c r="H32" s="604">
        <v>0</v>
      </c>
      <c r="I32" s="605">
        <v>0</v>
      </c>
      <c r="J32" s="605">
        <v>0</v>
      </c>
      <c r="K32" s="606">
        <v>0</v>
      </c>
      <c r="L32" s="716">
        <v>0</v>
      </c>
      <c r="M32" s="721">
        <v>0</v>
      </c>
      <c r="N32" s="864"/>
      <c r="O32" s="763"/>
      <c r="P32" s="763"/>
      <c r="Q32" s="763"/>
      <c r="R32" s="698"/>
      <c r="S32" s="699"/>
      <c r="T32" s="607">
        <f t="shared" si="4"/>
        <v>0</v>
      </c>
      <c r="U32" s="642">
        <v>0</v>
      </c>
    </row>
    <row r="33" spans="1:21" ht="15.6" thickBot="1">
      <c r="A33" s="22"/>
      <c r="B33" s="23"/>
      <c r="C33" s="24"/>
      <c r="D33" s="25" t="s">
        <v>15</v>
      </c>
      <c r="E33" s="31"/>
      <c r="F33" s="31"/>
      <c r="G33" s="31"/>
      <c r="H33" s="609">
        <v>642</v>
      </c>
      <c r="I33" s="610">
        <v>643</v>
      </c>
      <c r="J33" s="610">
        <v>649</v>
      </c>
      <c r="K33" s="611">
        <v>635</v>
      </c>
      <c r="L33" s="717">
        <v>625</v>
      </c>
      <c r="M33" s="724">
        <v>633</v>
      </c>
      <c r="N33" s="866"/>
      <c r="O33" s="765"/>
      <c r="P33" s="765"/>
      <c r="Q33" s="765"/>
      <c r="R33" s="702"/>
      <c r="S33" s="703"/>
      <c r="T33" s="612">
        <f t="shared" si="4"/>
        <v>3827</v>
      </c>
      <c r="U33" s="643">
        <v>7932</v>
      </c>
    </row>
    <row r="34" spans="1:21" s="710" customFormat="1" ht="17.25" customHeight="1" thickBot="1">
      <c r="E34" s="850" t="s">
        <v>81</v>
      </c>
      <c r="F34" s="850"/>
      <c r="H34" s="711">
        <f>H14+H10+H4+H33</f>
        <v>2314</v>
      </c>
      <c r="I34" s="711">
        <f t="shared" ref="I34:S34" si="5">I14+I10+I4+I33</f>
        <v>2339</v>
      </c>
      <c r="J34" s="711">
        <f t="shared" si="5"/>
        <v>2349</v>
      </c>
      <c r="K34" s="711">
        <f t="shared" si="5"/>
        <v>2334</v>
      </c>
      <c r="L34" s="711">
        <f t="shared" si="5"/>
        <v>2301</v>
      </c>
      <c r="M34" s="711">
        <f t="shared" si="5"/>
        <v>2329</v>
      </c>
      <c r="N34" s="711">
        <f t="shared" si="5"/>
        <v>0</v>
      </c>
      <c r="O34" s="711">
        <f t="shared" si="5"/>
        <v>0</v>
      </c>
      <c r="P34" s="711">
        <f t="shared" si="5"/>
        <v>0</v>
      </c>
      <c r="Q34" s="711">
        <f>Q14+Q10+Q4+Q33</f>
        <v>0</v>
      </c>
      <c r="R34" s="711">
        <f t="shared" si="5"/>
        <v>0</v>
      </c>
      <c r="S34" s="711">
        <f t="shared" si="5"/>
        <v>0</v>
      </c>
      <c r="T34" s="711">
        <f>T14+T10+T4+T33</f>
        <v>13966</v>
      </c>
      <c r="U34" s="711">
        <f>U14+U10+U4+U33</f>
        <v>28044</v>
      </c>
    </row>
    <row r="35" spans="1:21" ht="15">
      <c r="A35" s="8"/>
      <c r="B35" s="9"/>
      <c r="C35" s="9"/>
      <c r="D35" s="9"/>
      <c r="E35" s="9"/>
      <c r="F35" s="9"/>
      <c r="G35" s="9"/>
      <c r="H35" s="818" t="s">
        <v>41</v>
      </c>
      <c r="I35" s="819"/>
      <c r="J35" s="597"/>
      <c r="K35" s="597"/>
      <c r="L35" s="597"/>
      <c r="M35" s="597"/>
      <c r="N35" s="597"/>
      <c r="O35" s="597"/>
      <c r="P35" s="597"/>
      <c r="Q35" s="597"/>
      <c r="R35" s="597"/>
      <c r="S35" s="686"/>
      <c r="T35" s="647"/>
      <c r="U35" s="695"/>
    </row>
    <row r="36" spans="1:21" ht="15.6" thickBot="1">
      <c r="A36" s="13"/>
      <c r="B36" s="14"/>
      <c r="C36" s="14"/>
      <c r="D36" s="14"/>
      <c r="E36" s="14"/>
      <c r="F36" s="14"/>
      <c r="G36" s="638"/>
      <c r="H36" s="821" t="s">
        <v>100</v>
      </c>
      <c r="I36" s="822"/>
      <c r="J36" s="77"/>
      <c r="K36" s="77"/>
      <c r="L36" s="77"/>
      <c r="M36" s="77"/>
      <c r="N36" s="77"/>
      <c r="O36" s="77"/>
      <c r="P36" s="77"/>
      <c r="Q36" s="77"/>
      <c r="R36" s="77"/>
      <c r="S36" s="649"/>
      <c r="T36" s="685"/>
    </row>
    <row r="37" spans="1:21" ht="15.6" thickTop="1">
      <c r="A37" s="20" t="s">
        <v>20</v>
      </c>
      <c r="B37" s="6"/>
      <c r="C37" s="7"/>
      <c r="D37" s="628" t="s">
        <v>16</v>
      </c>
      <c r="E37" s="629"/>
      <c r="F37" s="629"/>
      <c r="G37" s="599"/>
      <c r="H37" s="844">
        <f>T4/U4*100</f>
        <v>46.948818897637793</v>
      </c>
      <c r="I37" s="845"/>
      <c r="J37" s="133"/>
      <c r="K37" s="134"/>
      <c r="L37" s="135"/>
      <c r="M37" s="136"/>
      <c r="N37" s="127"/>
      <c r="O37" s="128"/>
      <c r="P37" s="129"/>
      <c r="Q37" s="130"/>
      <c r="R37" s="131"/>
      <c r="S37" s="132"/>
      <c r="T37" s="132"/>
      <c r="U37" s="132"/>
    </row>
    <row r="38" spans="1:21" ht="15">
      <c r="A38" s="20"/>
      <c r="B38" s="6"/>
      <c r="C38" s="7"/>
      <c r="D38" s="37" t="s">
        <v>21</v>
      </c>
      <c r="E38" s="33"/>
      <c r="F38" s="33"/>
      <c r="G38" s="34"/>
      <c r="H38" s="846">
        <f>T5/U5*100</f>
        <v>44.517543859649123</v>
      </c>
      <c r="I38" s="847"/>
      <c r="J38" s="143"/>
      <c r="K38" s="144"/>
      <c r="L38" s="145"/>
      <c r="M38" s="146"/>
      <c r="N38" s="137"/>
      <c r="O38" s="138"/>
      <c r="P38" s="139"/>
      <c r="Q38" s="140"/>
      <c r="R38" s="141"/>
      <c r="S38" s="142"/>
      <c r="T38" s="142"/>
      <c r="U38" s="142"/>
    </row>
    <row r="39" spans="1:21" ht="15">
      <c r="A39" s="20"/>
      <c r="B39" s="6"/>
      <c r="C39" s="7"/>
      <c r="D39" s="3" t="s">
        <v>37</v>
      </c>
      <c r="E39" s="690"/>
      <c r="F39" s="690"/>
      <c r="G39" s="11"/>
      <c r="H39" s="846">
        <f>T6/U6*100</f>
        <v>46.721311475409841</v>
      </c>
      <c r="I39" s="847"/>
      <c r="J39" s="153"/>
      <c r="K39" s="154"/>
      <c r="L39" s="155"/>
      <c r="M39" s="156"/>
      <c r="N39" s="147"/>
      <c r="O39" s="148"/>
      <c r="P39" s="149"/>
      <c r="Q39" s="150"/>
      <c r="R39" s="151"/>
      <c r="S39" s="152"/>
      <c r="T39" s="152"/>
      <c r="U39" s="152"/>
    </row>
    <row r="40" spans="1:21" ht="15">
      <c r="A40" s="20"/>
      <c r="B40" s="6"/>
      <c r="C40" s="7"/>
      <c r="D40" s="3" t="s">
        <v>22</v>
      </c>
      <c r="E40" s="690"/>
      <c r="F40" s="690"/>
      <c r="G40" s="11"/>
      <c r="H40" s="846">
        <f>T7/U7*100</f>
        <v>53.589743589743591</v>
      </c>
      <c r="I40" s="847"/>
      <c r="J40" s="163"/>
      <c r="K40" s="164"/>
      <c r="L40" s="165"/>
      <c r="M40" s="166"/>
      <c r="N40" s="157"/>
      <c r="O40" s="158"/>
      <c r="P40" s="159"/>
      <c r="Q40" s="160"/>
      <c r="R40" s="161"/>
      <c r="S40" s="162"/>
      <c r="T40" s="162"/>
      <c r="U40" s="162"/>
    </row>
    <row r="41" spans="1:21" ht="15">
      <c r="A41" s="20"/>
      <c r="B41" s="6"/>
      <c r="C41" s="7"/>
      <c r="D41" s="37" t="s">
        <v>23</v>
      </c>
      <c r="E41" s="26"/>
      <c r="F41" s="26"/>
      <c r="G41" s="38"/>
      <c r="H41" s="846">
        <f>T8/U8*100</f>
        <v>33.333333333333329</v>
      </c>
      <c r="I41" s="847"/>
      <c r="J41" s="173"/>
      <c r="K41" s="174"/>
      <c r="L41" s="175"/>
      <c r="M41" s="176"/>
      <c r="N41" s="167"/>
      <c r="O41" s="168"/>
      <c r="P41" s="169"/>
      <c r="Q41" s="170"/>
      <c r="R41" s="171"/>
      <c r="S41" s="172"/>
      <c r="T41" s="172"/>
      <c r="U41" s="172"/>
    </row>
    <row r="42" spans="1:21" ht="15">
      <c r="A42" s="21" t="s">
        <v>2</v>
      </c>
      <c r="B42" s="4"/>
      <c r="C42" s="5"/>
      <c r="D42" s="40" t="s">
        <v>16</v>
      </c>
      <c r="E42" s="41"/>
      <c r="F42" s="41"/>
      <c r="G42" s="43"/>
      <c r="H42" s="848">
        <f t="shared" ref="H42:H43" si="6">T10/U10*100</f>
        <v>45.59748427672956</v>
      </c>
      <c r="I42" s="849"/>
      <c r="J42" s="183"/>
      <c r="K42" s="184"/>
      <c r="L42" s="185"/>
      <c r="M42" s="186"/>
      <c r="N42" s="177"/>
      <c r="O42" s="178"/>
      <c r="P42" s="179"/>
      <c r="Q42" s="180"/>
      <c r="R42" s="181"/>
      <c r="S42" s="182"/>
      <c r="T42" s="182"/>
      <c r="U42" s="182"/>
    </row>
    <row r="43" spans="1:21" ht="15">
      <c r="A43" s="20"/>
      <c r="B43" s="6"/>
      <c r="C43" s="7"/>
      <c r="D43" s="3" t="s">
        <v>17</v>
      </c>
      <c r="E43" s="690"/>
      <c r="F43" s="690"/>
      <c r="G43" s="11"/>
      <c r="H43" s="832">
        <f t="shared" si="6"/>
        <v>79.166666666666657</v>
      </c>
      <c r="I43" s="833"/>
      <c r="J43" s="193"/>
      <c r="K43" s="194"/>
      <c r="L43" s="195"/>
      <c r="M43" s="196"/>
      <c r="N43" s="187"/>
      <c r="O43" s="188"/>
      <c r="P43" s="189"/>
      <c r="Q43" s="190"/>
      <c r="R43" s="191"/>
      <c r="S43" s="192"/>
      <c r="T43" s="192"/>
      <c r="U43" s="192"/>
    </row>
    <row r="44" spans="1:21" ht="15">
      <c r="A44" s="20"/>
      <c r="B44" s="6"/>
      <c r="C44" s="7"/>
      <c r="D44" s="3" t="s">
        <v>19</v>
      </c>
      <c r="E44" s="690"/>
      <c r="F44" s="690"/>
      <c r="G44" s="11"/>
      <c r="H44" s="851" t="s">
        <v>43</v>
      </c>
      <c r="I44" s="852"/>
      <c r="J44" s="203"/>
      <c r="K44" s="204"/>
      <c r="L44" s="205"/>
      <c r="M44" s="206"/>
      <c r="N44" s="197"/>
      <c r="O44" s="198"/>
      <c r="P44" s="199"/>
      <c r="Q44" s="200"/>
      <c r="R44" s="201"/>
      <c r="S44" s="202"/>
      <c r="T44" s="202"/>
      <c r="U44" s="202"/>
    </row>
    <row r="45" spans="1:21" ht="15">
      <c r="A45" s="688"/>
      <c r="B45" s="6"/>
      <c r="C45" s="7"/>
      <c r="D45" s="37" t="s">
        <v>18</v>
      </c>
      <c r="E45" s="26"/>
      <c r="F45" s="26"/>
      <c r="G45" s="38"/>
      <c r="H45" s="846">
        <f>T13/U13*100</f>
        <v>44.281045751633982</v>
      </c>
      <c r="I45" s="847"/>
      <c r="J45" s="213"/>
      <c r="K45" s="214"/>
      <c r="L45" s="215"/>
      <c r="M45" s="216"/>
      <c r="N45" s="207"/>
      <c r="O45" s="208"/>
      <c r="P45" s="209"/>
      <c r="Q45" s="210"/>
      <c r="R45" s="211"/>
      <c r="S45" s="212"/>
      <c r="T45" s="212"/>
      <c r="U45" s="212"/>
    </row>
    <row r="46" spans="1:21" ht="15">
      <c r="A46" s="21" t="s">
        <v>1</v>
      </c>
      <c r="B46" s="4"/>
      <c r="C46" s="5"/>
      <c r="D46" s="40" t="s">
        <v>16</v>
      </c>
      <c r="E46" s="41" t="s">
        <v>77</v>
      </c>
      <c r="F46" s="41"/>
      <c r="G46" s="43"/>
      <c r="H46" s="848">
        <f>T14/U14*100</f>
        <v>51.241782322863408</v>
      </c>
      <c r="I46" s="849"/>
      <c r="J46" s="213"/>
      <c r="K46" s="214"/>
      <c r="L46" s="215"/>
      <c r="M46" s="216"/>
      <c r="N46" s="207"/>
      <c r="O46" s="208"/>
      <c r="P46" s="209"/>
      <c r="Q46" s="210"/>
      <c r="R46" s="211"/>
      <c r="S46" s="212"/>
      <c r="T46" s="212"/>
      <c r="U46" s="212"/>
    </row>
    <row r="47" spans="1:21" ht="15">
      <c r="A47" s="688"/>
      <c r="B47" s="6"/>
      <c r="C47" s="7"/>
      <c r="D47" s="637" t="s">
        <v>24</v>
      </c>
      <c r="E47" s="697"/>
      <c r="F47" s="697"/>
      <c r="G47" s="687"/>
      <c r="H47" s="853">
        <f>T15/U15*100</f>
        <v>48.227752639517348</v>
      </c>
      <c r="I47" s="854"/>
      <c r="J47" s="223"/>
      <c r="K47" s="224"/>
      <c r="L47" s="225"/>
      <c r="M47" s="226"/>
      <c r="N47" s="217"/>
      <c r="O47" s="218"/>
      <c r="P47" s="219"/>
      <c r="Q47" s="220"/>
      <c r="R47" s="221"/>
      <c r="S47" s="222"/>
      <c r="T47" s="222"/>
      <c r="U47" s="222"/>
    </row>
    <row r="48" spans="1:21" ht="15">
      <c r="A48" s="20"/>
      <c r="B48" s="6"/>
      <c r="C48" s="7"/>
      <c r="D48" s="3" t="s">
        <v>25</v>
      </c>
      <c r="E48" s="690"/>
      <c r="F48" s="690"/>
      <c r="G48" s="11"/>
      <c r="H48" s="846">
        <f t="shared" ref="H48:H56" si="7">T16/U16*100</f>
        <v>45.098039215686278</v>
      </c>
      <c r="I48" s="847"/>
      <c r="J48" s="233"/>
      <c r="K48" s="234"/>
      <c r="L48" s="235"/>
      <c r="M48" s="236"/>
      <c r="N48" s="227"/>
      <c r="O48" s="228"/>
      <c r="P48" s="229"/>
      <c r="Q48" s="230"/>
      <c r="R48" s="231"/>
      <c r="S48" s="232"/>
      <c r="T48" s="232"/>
      <c r="U48" s="232"/>
    </row>
    <row r="49" spans="1:21" ht="15">
      <c r="A49" s="20"/>
      <c r="B49" s="6"/>
      <c r="C49" s="7"/>
      <c r="D49" s="3" t="s">
        <v>26</v>
      </c>
      <c r="E49" s="690"/>
      <c r="F49" s="690"/>
      <c r="G49" s="11"/>
      <c r="H49" s="846">
        <f t="shared" si="7"/>
        <v>43.097643097643093</v>
      </c>
      <c r="I49" s="847"/>
      <c r="J49" s="243"/>
      <c r="K49" s="244"/>
      <c r="L49" s="245"/>
      <c r="M49" s="246"/>
      <c r="N49" s="237"/>
      <c r="O49" s="238"/>
      <c r="P49" s="239"/>
      <c r="Q49" s="240"/>
      <c r="R49" s="241"/>
      <c r="S49" s="242"/>
      <c r="T49" s="242"/>
      <c r="U49" s="242"/>
    </row>
    <row r="50" spans="1:21" ht="15">
      <c r="A50" s="20"/>
      <c r="B50" s="6"/>
      <c r="C50" s="7"/>
      <c r="D50" s="3" t="s">
        <v>27</v>
      </c>
      <c r="E50" s="690"/>
      <c r="F50" s="690"/>
      <c r="G50" s="11"/>
      <c r="H50" s="846">
        <f t="shared" si="7"/>
        <v>41.666666666666671</v>
      </c>
      <c r="I50" s="847"/>
      <c r="J50" s="253"/>
      <c r="K50" s="254"/>
      <c r="L50" s="255"/>
      <c r="M50" s="256"/>
      <c r="N50" s="247"/>
      <c r="O50" s="248"/>
      <c r="P50" s="249"/>
      <c r="Q50" s="250"/>
      <c r="R50" s="251"/>
      <c r="S50" s="252"/>
      <c r="T50" s="252"/>
      <c r="U50" s="252"/>
    </row>
    <row r="51" spans="1:21" ht="15">
      <c r="A51" s="20"/>
      <c r="B51" s="6"/>
      <c r="C51" s="7"/>
      <c r="D51" s="3" t="s">
        <v>28</v>
      </c>
      <c r="E51" s="690"/>
      <c r="F51" s="690"/>
      <c r="G51" s="11"/>
      <c r="H51" s="832">
        <f t="shared" si="7"/>
        <v>80.128205128205138</v>
      </c>
      <c r="I51" s="833"/>
      <c r="J51" s="263"/>
      <c r="K51" s="264"/>
      <c r="L51" s="265"/>
      <c r="M51" s="266"/>
      <c r="N51" s="257"/>
      <c r="O51" s="258"/>
      <c r="P51" s="259"/>
      <c r="Q51" s="260"/>
      <c r="R51" s="261"/>
      <c r="S51" s="262"/>
      <c r="T51" s="262"/>
      <c r="U51" s="262"/>
    </row>
    <row r="52" spans="1:21" ht="15">
      <c r="A52" s="20"/>
      <c r="B52" s="6"/>
      <c r="C52" s="7"/>
      <c r="D52" s="3" t="s">
        <v>5</v>
      </c>
      <c r="E52" s="690"/>
      <c r="F52" s="690"/>
      <c r="G52" s="11"/>
      <c r="H52" s="846">
        <f t="shared" si="7"/>
        <v>51.994301994301992</v>
      </c>
      <c r="I52" s="847"/>
      <c r="J52" s="273"/>
      <c r="K52" s="274"/>
      <c r="L52" s="275"/>
      <c r="M52" s="276"/>
      <c r="N52" s="267"/>
      <c r="O52" s="268"/>
      <c r="P52" s="269"/>
      <c r="Q52" s="270"/>
      <c r="R52" s="271"/>
      <c r="S52" s="272"/>
      <c r="T52" s="272"/>
      <c r="U52" s="272"/>
    </row>
    <row r="53" spans="1:21" ht="15">
      <c r="A53" s="20"/>
      <c r="B53" s="6"/>
      <c r="C53" s="7"/>
      <c r="D53" s="3" t="s">
        <v>6</v>
      </c>
      <c r="E53" s="690"/>
      <c r="F53" s="690"/>
      <c r="G53" s="11"/>
      <c r="H53" s="846">
        <f t="shared" si="7"/>
        <v>33.333333333333329</v>
      </c>
      <c r="I53" s="847"/>
      <c r="J53" s="283"/>
      <c r="K53" s="284"/>
      <c r="L53" s="285"/>
      <c r="M53" s="286"/>
      <c r="N53" s="277"/>
      <c r="O53" s="278"/>
      <c r="P53" s="279"/>
      <c r="Q53" s="280"/>
      <c r="R53" s="281"/>
      <c r="S53" s="282"/>
      <c r="T53" s="282"/>
      <c r="U53" s="282"/>
    </row>
    <row r="54" spans="1:21" ht="15">
      <c r="A54" s="20"/>
      <c r="B54" s="6"/>
      <c r="C54" s="7"/>
      <c r="D54" s="3" t="s">
        <v>7</v>
      </c>
      <c r="E54" s="690"/>
      <c r="F54" s="690"/>
      <c r="G54" s="11"/>
      <c r="H54" s="846">
        <f t="shared" si="7"/>
        <v>39.40809968847352</v>
      </c>
      <c r="I54" s="847"/>
      <c r="J54" s="293"/>
      <c r="K54" s="294"/>
      <c r="L54" s="295"/>
      <c r="M54" s="296"/>
      <c r="N54" s="287"/>
      <c r="O54" s="288"/>
      <c r="P54" s="289"/>
      <c r="Q54" s="290"/>
      <c r="R54" s="291"/>
      <c r="S54" s="292"/>
      <c r="T54" s="292"/>
      <c r="U54" s="292"/>
    </row>
    <row r="55" spans="1:21" ht="15">
      <c r="A55" s="20"/>
      <c r="B55" s="6"/>
      <c r="C55" s="7"/>
      <c r="D55" s="3" t="s">
        <v>11</v>
      </c>
      <c r="E55" s="690"/>
      <c r="F55" s="690"/>
      <c r="G55" s="11"/>
      <c r="H55" s="846">
        <f t="shared" si="7"/>
        <v>48.493975903614455</v>
      </c>
      <c r="I55" s="847"/>
      <c r="J55" s="303"/>
      <c r="K55" s="304"/>
      <c r="L55" s="305"/>
      <c r="M55" s="306"/>
      <c r="N55" s="297"/>
      <c r="O55" s="298"/>
      <c r="P55" s="299"/>
      <c r="Q55" s="300"/>
      <c r="R55" s="301"/>
      <c r="S55" s="302"/>
      <c r="T55" s="302"/>
      <c r="U55" s="302"/>
    </row>
    <row r="56" spans="1:21" ht="15">
      <c r="A56" s="20"/>
      <c r="B56" s="6"/>
      <c r="C56" s="7"/>
      <c r="D56" s="3" t="s">
        <v>12</v>
      </c>
      <c r="E56" s="690"/>
      <c r="F56" s="690"/>
      <c r="G56" s="11"/>
      <c r="H56" s="846">
        <f t="shared" si="7"/>
        <v>26.388888888888889</v>
      </c>
      <c r="I56" s="847"/>
      <c r="J56" s="313"/>
      <c r="K56" s="314"/>
      <c r="L56" s="315"/>
      <c r="M56" s="316"/>
      <c r="N56" s="307"/>
      <c r="O56" s="308"/>
      <c r="P56" s="309"/>
      <c r="Q56" s="310"/>
      <c r="R56" s="311"/>
      <c r="S56" s="312"/>
      <c r="T56" s="312"/>
      <c r="U56" s="312"/>
    </row>
    <row r="57" spans="1:21" ht="15">
      <c r="A57" s="20"/>
      <c r="B57" s="6"/>
      <c r="C57" s="7"/>
      <c r="D57" s="3" t="s">
        <v>13</v>
      </c>
      <c r="E57" s="690"/>
      <c r="F57" s="690"/>
      <c r="G57" s="11"/>
      <c r="H57" s="851" t="s">
        <v>43</v>
      </c>
      <c r="I57" s="852"/>
      <c r="J57" s="323"/>
      <c r="K57" s="324"/>
      <c r="L57" s="325"/>
      <c r="M57" s="326"/>
      <c r="N57" s="317"/>
      <c r="O57" s="318"/>
      <c r="P57" s="319"/>
      <c r="Q57" s="320"/>
      <c r="R57" s="321"/>
      <c r="S57" s="322"/>
      <c r="T57" s="322"/>
      <c r="U57" s="322"/>
    </row>
    <row r="58" spans="1:21" ht="15">
      <c r="A58" s="20"/>
      <c r="B58" s="6"/>
      <c r="C58" s="7"/>
      <c r="D58" s="3" t="s">
        <v>14</v>
      </c>
      <c r="E58" s="690"/>
      <c r="F58" s="690"/>
      <c r="G58" s="11"/>
      <c r="H58" s="832">
        <f t="shared" ref="H58:H63" si="8">T25/U25*100</f>
        <v>55.882352941176471</v>
      </c>
      <c r="I58" s="833"/>
      <c r="J58" s="333"/>
      <c r="K58" s="334"/>
      <c r="L58" s="335"/>
      <c r="M58" s="336"/>
      <c r="N58" s="327"/>
      <c r="O58" s="328"/>
      <c r="P58" s="329"/>
      <c r="Q58" s="330"/>
      <c r="R58" s="331"/>
      <c r="S58" s="332"/>
      <c r="T58" s="332"/>
      <c r="U58" s="332"/>
    </row>
    <row r="59" spans="1:21" ht="15">
      <c r="A59" s="20"/>
      <c r="B59" s="6"/>
      <c r="C59" s="7"/>
      <c r="D59" s="3" t="s">
        <v>31</v>
      </c>
      <c r="E59" s="690"/>
      <c r="F59" s="690"/>
      <c r="G59" s="11"/>
      <c r="H59" s="832">
        <f t="shared" si="8"/>
        <v>37.5</v>
      </c>
      <c r="I59" s="833"/>
      <c r="J59" s="343"/>
      <c r="K59" s="344"/>
      <c r="L59" s="345"/>
      <c r="M59" s="346"/>
      <c r="N59" s="337"/>
      <c r="O59" s="338"/>
      <c r="P59" s="339"/>
      <c r="Q59" s="340"/>
      <c r="R59" s="341"/>
      <c r="S59" s="342"/>
      <c r="T59" s="342"/>
      <c r="U59" s="342"/>
    </row>
    <row r="60" spans="1:21" ht="15">
      <c r="A60" s="20"/>
      <c r="B60" s="6"/>
      <c r="C60" s="7"/>
      <c r="D60" s="3" t="s">
        <v>32</v>
      </c>
      <c r="E60" s="690"/>
      <c r="F60" s="690"/>
      <c r="G60" s="11"/>
      <c r="H60" s="832">
        <f t="shared" si="8"/>
        <v>33.333333333333329</v>
      </c>
      <c r="I60" s="833"/>
      <c r="J60" s="353"/>
      <c r="K60" s="354"/>
      <c r="L60" s="355"/>
      <c r="M60" s="356"/>
      <c r="N60" s="347"/>
      <c r="O60" s="348"/>
      <c r="P60" s="349"/>
      <c r="Q60" s="350"/>
      <c r="R60" s="351"/>
      <c r="S60" s="352"/>
      <c r="T60" s="352"/>
      <c r="U60" s="352"/>
    </row>
    <row r="61" spans="1:21" ht="15">
      <c r="A61" s="20"/>
      <c r="B61" s="6"/>
      <c r="C61" s="7"/>
      <c r="D61" s="3" t="s">
        <v>3</v>
      </c>
      <c r="E61" s="690"/>
      <c r="F61" s="690"/>
      <c r="G61" s="11"/>
      <c r="H61" s="851" t="s">
        <v>43</v>
      </c>
      <c r="I61" s="852"/>
      <c r="J61" s="363"/>
      <c r="K61" s="364"/>
      <c r="L61" s="365"/>
      <c r="M61" s="366"/>
      <c r="N61" s="357"/>
      <c r="O61" s="358"/>
      <c r="P61" s="359"/>
      <c r="Q61" s="360"/>
      <c r="R61" s="361"/>
      <c r="S61" s="362"/>
      <c r="T61" s="362"/>
      <c r="U61" s="362"/>
    </row>
    <row r="62" spans="1:21" ht="15">
      <c r="A62" s="20"/>
      <c r="B62" s="6"/>
      <c r="C62" s="7"/>
      <c r="D62" s="3" t="s">
        <v>4</v>
      </c>
      <c r="E62" s="690"/>
      <c r="F62" s="690"/>
      <c r="G62" s="11"/>
      <c r="H62" s="851" t="s">
        <v>43</v>
      </c>
      <c r="I62" s="852"/>
      <c r="J62" s="373"/>
      <c r="K62" s="374"/>
      <c r="L62" s="375"/>
      <c r="M62" s="376"/>
      <c r="N62" s="367"/>
      <c r="O62" s="368"/>
      <c r="P62" s="369"/>
      <c r="Q62" s="370"/>
      <c r="R62" s="371"/>
      <c r="S62" s="372"/>
      <c r="T62" s="372"/>
      <c r="U62" s="372"/>
    </row>
    <row r="63" spans="1:21" ht="15">
      <c r="A63" s="20"/>
      <c r="B63" s="6"/>
      <c r="C63" s="7"/>
      <c r="D63" s="3" t="s">
        <v>8</v>
      </c>
      <c r="E63" s="690"/>
      <c r="F63" s="690"/>
      <c r="G63" s="11"/>
      <c r="H63" s="846">
        <f t="shared" si="8"/>
        <v>5.0925925925925926</v>
      </c>
      <c r="I63" s="847"/>
      <c r="J63" s="383"/>
      <c r="K63" s="384"/>
      <c r="L63" s="385"/>
      <c r="M63" s="386"/>
      <c r="N63" s="377"/>
      <c r="O63" s="378"/>
      <c r="P63" s="379"/>
      <c r="Q63" s="380"/>
      <c r="R63" s="381"/>
      <c r="S63" s="382"/>
      <c r="T63" s="382"/>
      <c r="U63" s="382"/>
    </row>
    <row r="64" spans="1:21" ht="15">
      <c r="A64" s="20"/>
      <c r="B64" s="6"/>
      <c r="C64" s="7"/>
      <c r="D64" s="3" t="s">
        <v>9</v>
      </c>
      <c r="E64" s="690"/>
      <c r="F64" s="690"/>
      <c r="G64" s="11"/>
      <c r="H64" s="851" t="s">
        <v>43</v>
      </c>
      <c r="I64" s="852"/>
      <c r="J64" s="393"/>
      <c r="K64" s="394"/>
      <c r="L64" s="395"/>
      <c r="M64" s="396"/>
      <c r="N64" s="387"/>
      <c r="O64" s="388"/>
      <c r="P64" s="389"/>
      <c r="Q64" s="390"/>
      <c r="R64" s="391"/>
      <c r="S64" s="392"/>
      <c r="T64" s="392"/>
      <c r="U64" s="392"/>
    </row>
    <row r="65" spans="1:21" ht="15">
      <c r="A65" s="20"/>
      <c r="B65" s="6"/>
      <c r="C65" s="7"/>
      <c r="D65" s="3" t="s">
        <v>10</v>
      </c>
      <c r="E65" s="690"/>
      <c r="F65" s="690"/>
      <c r="G65" s="11"/>
      <c r="H65" s="851" t="s">
        <v>43</v>
      </c>
      <c r="I65" s="852"/>
      <c r="J65" s="403"/>
      <c r="K65" s="404"/>
      <c r="L65" s="405"/>
      <c r="M65" s="406"/>
      <c r="N65" s="397"/>
      <c r="O65" s="398"/>
      <c r="P65" s="399"/>
      <c r="Q65" s="400"/>
      <c r="R65" s="401"/>
      <c r="S65" s="402"/>
      <c r="T65" s="402"/>
      <c r="U65" s="402"/>
    </row>
    <row r="66" spans="1:21" ht="15.6" thickBot="1">
      <c r="A66" s="22"/>
      <c r="B66" s="23"/>
      <c r="C66" s="24"/>
      <c r="D66" s="25" t="s">
        <v>15</v>
      </c>
      <c r="E66" s="31"/>
      <c r="F66" s="31"/>
      <c r="G66" s="32"/>
      <c r="H66" s="856">
        <f>T33/U33*100</f>
        <v>48.247604639435195</v>
      </c>
      <c r="I66" s="857"/>
      <c r="J66" s="413"/>
      <c r="K66" s="414"/>
      <c r="L66" s="415"/>
      <c r="M66" s="416"/>
      <c r="N66" s="407"/>
      <c r="O66" s="408"/>
      <c r="P66" s="409"/>
      <c r="Q66" s="410"/>
      <c r="R66" s="411"/>
      <c r="S66" s="412"/>
      <c r="T66" s="412"/>
      <c r="U66" s="412"/>
    </row>
    <row r="67" spans="1:21" ht="15" customHeight="1">
      <c r="A67" s="831" t="s">
        <v>49</v>
      </c>
      <c r="B67" s="855"/>
      <c r="C67" s="855"/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55"/>
      <c r="P67" s="855"/>
      <c r="Q67" s="855"/>
      <c r="R67" s="855"/>
      <c r="S67" s="855"/>
      <c r="T67" s="855"/>
      <c r="U67" s="855"/>
    </row>
    <row r="68" spans="1:21" ht="15" customHeight="1">
      <c r="A68" s="855"/>
      <c r="B68" s="855"/>
      <c r="C68" s="855"/>
      <c r="D68" s="855"/>
      <c r="E68" s="855"/>
      <c r="F68" s="855"/>
      <c r="G68" s="855"/>
      <c r="H68" s="855"/>
      <c r="I68" s="855"/>
      <c r="J68" s="855"/>
      <c r="K68" s="855"/>
      <c r="L68" s="855"/>
      <c r="M68" s="855"/>
      <c r="N68" s="855"/>
      <c r="O68" s="855"/>
      <c r="P68" s="855"/>
      <c r="Q68" s="855"/>
      <c r="R68" s="855"/>
      <c r="S68" s="855"/>
      <c r="T68" s="855"/>
      <c r="U68" s="855"/>
    </row>
  </sheetData>
  <mergeCells count="37">
    <mergeCell ref="A67:U68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55:I55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43:I43"/>
    <mergeCell ref="H2:T2"/>
    <mergeCell ref="A4:C9"/>
    <mergeCell ref="A10:C13"/>
    <mergeCell ref="H35:I35"/>
    <mergeCell ref="H36:I36"/>
    <mergeCell ref="H37:I37"/>
    <mergeCell ref="H38:I38"/>
    <mergeCell ref="H39:I39"/>
    <mergeCell ref="H40:I40"/>
    <mergeCell ref="H41:I41"/>
    <mergeCell ref="H42:I42"/>
    <mergeCell ref="E34:F34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8675-3F42-43E1-8017-24E4F59E1CD7}">
  <dimension ref="A1:AA68"/>
  <sheetViews>
    <sheetView view="pageBreakPreview" topLeftCell="A22" zoomScale="110" zoomScaleNormal="100" zoomScaleSheetLayoutView="110" workbookViewId="0">
      <pane xSplit="7" topLeftCell="H1" activePane="topRight" state="frozen"/>
      <selection activeCell="J19" sqref="J19"/>
      <selection pane="topRight" activeCell="N33" sqref="N33"/>
    </sheetView>
  </sheetViews>
  <sheetFormatPr defaultColWidth="9" defaultRowHeight="10.8"/>
  <cols>
    <col min="1" max="1" width="2.77734375" style="1" customWidth="1"/>
    <col min="2" max="3" width="6.6640625" style="1" customWidth="1"/>
    <col min="4" max="4" width="9.88671875" style="1" customWidth="1"/>
    <col min="5" max="5" width="13.88671875" style="1" customWidth="1"/>
    <col min="6" max="6" width="10.88671875" style="1" customWidth="1"/>
    <col min="7" max="7" width="6.33203125" style="1" hidden="1" customWidth="1"/>
    <col min="8" max="19" width="11" style="1" customWidth="1"/>
    <col min="20" max="21" width="12.109375" style="1" customWidth="1"/>
    <col min="22" max="27" width="7.88671875" style="1" customWidth="1"/>
    <col min="28" max="28" width="5.6640625" style="1" customWidth="1"/>
    <col min="29" max="16384" width="9" style="1"/>
  </cols>
  <sheetData>
    <row r="1" spans="1:27" ht="29.25" customHeight="1" thickBot="1">
      <c r="A1" s="2" t="s">
        <v>86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 t="s">
        <v>79</v>
      </c>
      <c r="V1" s="645"/>
      <c r="W1" s="645"/>
      <c r="X1" s="645"/>
      <c r="Y1" s="645"/>
      <c r="Z1" s="645"/>
      <c r="AA1" s="645"/>
    </row>
    <row r="2" spans="1:27" ht="16.5" customHeight="1">
      <c r="A2" s="8"/>
      <c r="B2" s="9"/>
      <c r="C2" s="9"/>
      <c r="D2" s="9"/>
      <c r="E2" s="9"/>
      <c r="F2" s="9"/>
      <c r="G2" s="9"/>
      <c r="H2" s="810" t="s">
        <v>42</v>
      </c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34"/>
      <c r="U2" s="676" t="s">
        <v>40</v>
      </c>
      <c r="V2" s="597"/>
      <c r="W2" s="597"/>
      <c r="X2" s="597"/>
      <c r="Y2" s="597"/>
      <c r="Z2" s="597"/>
      <c r="AA2" s="597"/>
    </row>
    <row r="3" spans="1:27" ht="15.6" thickBot="1">
      <c r="A3" s="13"/>
      <c r="B3" s="14"/>
      <c r="C3" s="14"/>
      <c r="D3" s="14"/>
      <c r="E3" s="14"/>
      <c r="F3" s="14"/>
      <c r="G3" s="14"/>
      <c r="H3" s="598" t="s">
        <v>87</v>
      </c>
      <c r="I3" s="17" t="s">
        <v>101</v>
      </c>
      <c r="J3" s="17" t="s">
        <v>89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94</v>
      </c>
      <c r="P3" s="17" t="s">
        <v>95</v>
      </c>
      <c r="Q3" s="17" t="s">
        <v>96</v>
      </c>
      <c r="R3" s="17" t="s">
        <v>97</v>
      </c>
      <c r="S3" s="18" t="s">
        <v>98</v>
      </c>
      <c r="T3" s="44" t="s">
        <v>99</v>
      </c>
      <c r="U3" s="661" t="s">
        <v>99</v>
      </c>
      <c r="V3" s="78"/>
      <c r="W3" s="78"/>
      <c r="X3" s="76"/>
      <c r="Y3" s="78"/>
      <c r="Z3" s="78"/>
      <c r="AA3" s="78"/>
    </row>
    <row r="4" spans="1:27" ht="15.6" thickTop="1">
      <c r="A4" s="28" t="s">
        <v>20</v>
      </c>
      <c r="B4" s="26"/>
      <c r="C4" s="26"/>
      <c r="D4" s="40" t="s">
        <v>16</v>
      </c>
      <c r="E4" s="41"/>
      <c r="F4" s="41"/>
      <c r="G4" s="42" t="s">
        <v>36</v>
      </c>
      <c r="H4" s="684">
        <f>SUM(H5:H9)</f>
        <v>68389632</v>
      </c>
      <c r="I4" s="622">
        <f t="shared" ref="I4:Q4" si="0">SUM(I5:I9)</f>
        <v>68359777</v>
      </c>
      <c r="J4" s="622">
        <f t="shared" si="0"/>
        <v>70727967</v>
      </c>
      <c r="K4" s="622">
        <f>SUM(K5:K9)</f>
        <v>68352861</v>
      </c>
      <c r="L4" s="622">
        <f t="shared" si="0"/>
        <v>70874175</v>
      </c>
      <c r="M4" s="622">
        <f t="shared" si="0"/>
        <v>69704533</v>
      </c>
      <c r="N4" s="622">
        <f t="shared" si="0"/>
        <v>0</v>
      </c>
      <c r="O4" s="622">
        <f t="shared" si="0"/>
        <v>0</v>
      </c>
      <c r="P4" s="622">
        <f t="shared" si="0"/>
        <v>0</v>
      </c>
      <c r="Q4" s="622">
        <f t="shared" si="0"/>
        <v>0</v>
      </c>
      <c r="R4" s="622">
        <f>SUM(R5:R9)</f>
        <v>0</v>
      </c>
      <c r="S4" s="623">
        <f>SUM(S5:S9)</f>
        <v>0</v>
      </c>
      <c r="T4" s="630">
        <f>SUM(T5:T9)</f>
        <v>416408945</v>
      </c>
      <c r="U4" s="630">
        <f>SUM(U5:U8)</f>
        <v>876472000</v>
      </c>
      <c r="V4" s="417"/>
      <c r="W4" s="418"/>
      <c r="X4" s="419"/>
      <c r="Y4" s="420"/>
      <c r="Z4" s="421"/>
      <c r="AA4" s="422"/>
    </row>
    <row r="5" spans="1:27" ht="15">
      <c r="A5" s="12"/>
      <c r="B5" s="27"/>
      <c r="C5" s="27"/>
      <c r="D5" s="3" t="s">
        <v>21</v>
      </c>
      <c r="E5" s="35"/>
      <c r="F5" s="35"/>
      <c r="G5" s="36" t="s">
        <v>33</v>
      </c>
      <c r="H5" s="604">
        <v>29551674</v>
      </c>
      <c r="I5" s="605">
        <v>28453586</v>
      </c>
      <c r="J5" s="605">
        <v>29233560</v>
      </c>
      <c r="K5" s="606">
        <v>28658183</v>
      </c>
      <c r="L5" s="716">
        <v>29661243</v>
      </c>
      <c r="M5" s="721">
        <v>29410483</v>
      </c>
      <c r="N5" s="864"/>
      <c r="O5" s="763"/>
      <c r="P5" s="763"/>
      <c r="Q5" s="698"/>
      <c r="R5" s="698"/>
      <c r="S5" s="699"/>
      <c r="T5" s="607">
        <f>SUM(H5:S5)</f>
        <v>174968729</v>
      </c>
      <c r="U5" s="607">
        <v>383263000</v>
      </c>
      <c r="V5" s="423"/>
      <c r="W5" s="424"/>
      <c r="X5" s="425"/>
      <c r="Y5" s="426"/>
      <c r="Z5" s="427"/>
      <c r="AA5" s="428"/>
    </row>
    <row r="6" spans="1:27" ht="15">
      <c r="A6" s="12"/>
      <c r="B6" s="27"/>
      <c r="C6" s="27"/>
      <c r="D6" s="3" t="s">
        <v>30</v>
      </c>
      <c r="E6" s="690"/>
      <c r="F6" s="690"/>
      <c r="G6" s="11" t="s">
        <v>33</v>
      </c>
      <c r="H6" s="604">
        <v>16636603</v>
      </c>
      <c r="I6" s="605">
        <v>16422692</v>
      </c>
      <c r="J6" s="605">
        <v>17321746</v>
      </c>
      <c r="K6" s="606">
        <v>16462036</v>
      </c>
      <c r="L6" s="716">
        <v>17116339</v>
      </c>
      <c r="M6" s="721">
        <v>16691728</v>
      </c>
      <c r="N6" s="864"/>
      <c r="O6" s="763"/>
      <c r="P6" s="763"/>
      <c r="Q6" s="698"/>
      <c r="R6" s="698"/>
      <c r="S6" s="699"/>
      <c r="T6" s="607">
        <f t="shared" ref="T6:T33" si="1">SUM(H6:S6)</f>
        <v>100651144</v>
      </c>
      <c r="U6" s="607">
        <v>202657000</v>
      </c>
      <c r="V6" s="429"/>
      <c r="W6" s="430"/>
      <c r="X6" s="431"/>
      <c r="Y6" s="432"/>
      <c r="Z6" s="433"/>
      <c r="AA6" s="434"/>
    </row>
    <row r="7" spans="1:27" ht="15">
      <c r="A7" s="12"/>
      <c r="B7" s="27"/>
      <c r="C7" s="27"/>
      <c r="D7" s="3" t="s">
        <v>22</v>
      </c>
      <c r="E7" s="690"/>
      <c r="F7" s="690"/>
      <c r="G7" s="11" t="s">
        <v>33</v>
      </c>
      <c r="H7" s="604">
        <v>18814583</v>
      </c>
      <c r="I7" s="605">
        <v>19962276</v>
      </c>
      <c r="J7" s="605">
        <v>20556821</v>
      </c>
      <c r="K7" s="606">
        <v>19691223</v>
      </c>
      <c r="L7" s="716">
        <v>20686142</v>
      </c>
      <c r="M7" s="721">
        <v>20001665</v>
      </c>
      <c r="N7" s="864"/>
      <c r="O7" s="763"/>
      <c r="P7" s="763"/>
      <c r="Q7" s="698"/>
      <c r="R7" s="698"/>
      <c r="S7" s="699"/>
      <c r="T7" s="607">
        <f t="shared" si="1"/>
        <v>119712710</v>
      </c>
      <c r="U7" s="607">
        <v>227290000</v>
      </c>
      <c r="V7" s="435"/>
      <c r="W7" s="436"/>
      <c r="X7" s="437"/>
      <c r="Y7" s="438"/>
      <c r="Z7" s="439"/>
      <c r="AA7" s="440"/>
    </row>
    <row r="8" spans="1:27" ht="15">
      <c r="A8" s="12"/>
      <c r="B8" s="27"/>
      <c r="C8" s="27"/>
      <c r="D8" s="3" t="s">
        <v>23</v>
      </c>
      <c r="E8" s="690"/>
      <c r="F8" s="690"/>
      <c r="G8" s="11" t="s">
        <v>33</v>
      </c>
      <c r="H8" s="604">
        <v>3010725</v>
      </c>
      <c r="I8" s="605">
        <v>3157263</v>
      </c>
      <c r="J8" s="605">
        <v>3239793</v>
      </c>
      <c r="K8" s="606">
        <v>3177459</v>
      </c>
      <c r="L8" s="716">
        <v>3034404</v>
      </c>
      <c r="M8" s="721">
        <v>3224610</v>
      </c>
      <c r="N8" s="864"/>
      <c r="O8" s="763"/>
      <c r="P8" s="763"/>
      <c r="Q8" s="698"/>
      <c r="R8" s="698"/>
      <c r="S8" s="699"/>
      <c r="T8" s="607">
        <f t="shared" si="1"/>
        <v>18844254</v>
      </c>
      <c r="U8" s="607">
        <v>63262000</v>
      </c>
      <c r="V8" s="441"/>
      <c r="W8" s="442"/>
      <c r="X8" s="443"/>
      <c r="Y8" s="444"/>
      <c r="Z8" s="445"/>
      <c r="AA8" s="446"/>
    </row>
    <row r="9" spans="1:27" ht="15.6" thickBot="1">
      <c r="A9" s="12"/>
      <c r="B9" s="27"/>
      <c r="C9" s="27"/>
      <c r="D9" s="680" t="s">
        <v>74</v>
      </c>
      <c r="E9" s="27"/>
      <c r="F9" s="27"/>
      <c r="G9" s="30" t="s">
        <v>76</v>
      </c>
      <c r="H9" s="681">
        <v>376047</v>
      </c>
      <c r="I9" s="682">
        <v>363960</v>
      </c>
      <c r="J9" s="682">
        <v>376047</v>
      </c>
      <c r="K9" s="683">
        <v>363960</v>
      </c>
      <c r="L9" s="718">
        <v>376047</v>
      </c>
      <c r="M9" s="725">
        <v>376047</v>
      </c>
      <c r="N9" s="865"/>
      <c r="O9" s="764"/>
      <c r="P9" s="764"/>
      <c r="Q9" s="764"/>
      <c r="R9" s="700"/>
      <c r="S9" s="701"/>
      <c r="T9" s="621">
        <f t="shared" si="1"/>
        <v>2232108</v>
      </c>
      <c r="U9" s="644">
        <v>0</v>
      </c>
      <c r="V9" s="441"/>
      <c r="W9" s="442"/>
      <c r="X9" s="443"/>
      <c r="Y9" s="444"/>
      <c r="Z9" s="445"/>
      <c r="AA9" s="446"/>
    </row>
    <row r="10" spans="1:27" ht="15">
      <c r="A10" s="28" t="s">
        <v>2</v>
      </c>
      <c r="B10" s="26"/>
      <c r="C10" s="26"/>
      <c r="D10" s="40" t="s">
        <v>16</v>
      </c>
      <c r="E10" s="41"/>
      <c r="F10" s="41"/>
      <c r="G10" s="43" t="s">
        <v>33</v>
      </c>
      <c r="H10" s="678">
        <f>SUM(H11:H13)</f>
        <v>11698335</v>
      </c>
      <c r="I10" s="614">
        <f t="shared" ref="I10:S10" si="2">SUM(I11:I13)</f>
        <v>11732727</v>
      </c>
      <c r="J10" s="614">
        <f t="shared" si="2"/>
        <v>12391395</v>
      </c>
      <c r="K10" s="614">
        <f>SUM(K11:K13)</f>
        <v>11508768</v>
      </c>
      <c r="L10" s="614">
        <f t="shared" si="2"/>
        <v>11928264</v>
      </c>
      <c r="M10" s="614">
        <f t="shared" si="2"/>
        <v>13545808</v>
      </c>
      <c r="N10" s="614">
        <f t="shared" si="2"/>
        <v>0</v>
      </c>
      <c r="O10" s="614">
        <f t="shared" si="2"/>
        <v>0</v>
      </c>
      <c r="P10" s="614">
        <f t="shared" si="2"/>
        <v>0</v>
      </c>
      <c r="Q10" s="614">
        <f t="shared" si="2"/>
        <v>0</v>
      </c>
      <c r="R10" s="614">
        <f t="shared" si="2"/>
        <v>0</v>
      </c>
      <c r="S10" s="679">
        <f t="shared" si="2"/>
        <v>0</v>
      </c>
      <c r="T10" s="639">
        <f>SUM(T11:T13)</f>
        <v>72805297</v>
      </c>
      <c r="U10" s="616">
        <f>SUM(U11:U13)</f>
        <v>162497000</v>
      </c>
      <c r="V10" s="447"/>
      <c r="W10" s="448"/>
      <c r="X10" s="449"/>
      <c r="Y10" s="450"/>
      <c r="Z10" s="451"/>
      <c r="AA10" s="452"/>
    </row>
    <row r="11" spans="1:27" ht="15">
      <c r="A11" s="12"/>
      <c r="B11" s="27"/>
      <c r="C11" s="27"/>
      <c r="D11" s="3" t="s">
        <v>17</v>
      </c>
      <c r="E11" s="690"/>
      <c r="F11" s="690"/>
      <c r="G11" s="11" t="s">
        <v>33</v>
      </c>
      <c r="H11" s="604">
        <v>575442</v>
      </c>
      <c r="I11" s="605">
        <v>556941</v>
      </c>
      <c r="J11" s="605">
        <v>719484</v>
      </c>
      <c r="K11" s="605">
        <v>582489</v>
      </c>
      <c r="L11" s="716">
        <v>601821</v>
      </c>
      <c r="M11" s="721">
        <v>608607</v>
      </c>
      <c r="N11" s="864"/>
      <c r="O11" s="763"/>
      <c r="P11" s="763"/>
      <c r="Q11" s="698"/>
      <c r="R11" s="698"/>
      <c r="S11" s="699"/>
      <c r="T11" s="607">
        <f t="shared" si="1"/>
        <v>3644784</v>
      </c>
      <c r="U11" s="607">
        <v>3994000</v>
      </c>
      <c r="V11" s="453"/>
      <c r="W11" s="454"/>
      <c r="X11" s="455"/>
      <c r="Y11" s="456"/>
      <c r="Z11" s="457"/>
      <c r="AA11" s="458"/>
    </row>
    <row r="12" spans="1:27" ht="15">
      <c r="A12" s="12"/>
      <c r="B12" s="27"/>
      <c r="C12" s="27"/>
      <c r="D12" s="3" t="s">
        <v>19</v>
      </c>
      <c r="E12" s="690"/>
      <c r="F12" s="690"/>
      <c r="G12" s="11" t="s">
        <v>33</v>
      </c>
      <c r="H12" s="604">
        <v>0</v>
      </c>
      <c r="I12" s="605">
        <v>0</v>
      </c>
      <c r="J12" s="605">
        <v>0</v>
      </c>
      <c r="K12" s="605">
        <v>0</v>
      </c>
      <c r="L12" s="716">
        <v>0</v>
      </c>
      <c r="M12" s="721">
        <v>0</v>
      </c>
      <c r="N12" s="864"/>
      <c r="O12" s="763"/>
      <c r="P12" s="763"/>
      <c r="Q12" s="698"/>
      <c r="R12" s="698"/>
      <c r="S12" s="699"/>
      <c r="T12" s="607">
        <f t="shared" si="1"/>
        <v>0</v>
      </c>
      <c r="U12" s="607">
        <v>0</v>
      </c>
      <c r="V12" s="459"/>
      <c r="W12" s="460"/>
      <c r="X12" s="461"/>
      <c r="Y12" s="462"/>
      <c r="Z12" s="463"/>
      <c r="AA12" s="464"/>
    </row>
    <row r="13" spans="1:27" ht="15">
      <c r="A13" s="696"/>
      <c r="B13" s="697"/>
      <c r="C13" s="697"/>
      <c r="D13" s="3" t="s">
        <v>18</v>
      </c>
      <c r="E13" s="690"/>
      <c r="F13" s="690"/>
      <c r="G13" s="11" t="s">
        <v>33</v>
      </c>
      <c r="H13" s="617">
        <v>11122893</v>
      </c>
      <c r="I13" s="618">
        <v>11175786</v>
      </c>
      <c r="J13" s="618">
        <v>11671911</v>
      </c>
      <c r="K13" s="605">
        <v>10926279</v>
      </c>
      <c r="L13" s="719">
        <v>11326443</v>
      </c>
      <c r="M13" s="726">
        <v>12937201</v>
      </c>
      <c r="N13" s="868"/>
      <c r="O13" s="767"/>
      <c r="P13" s="767"/>
      <c r="Q13" s="706"/>
      <c r="R13" s="706"/>
      <c r="S13" s="707"/>
      <c r="T13" s="619">
        <f t="shared" si="1"/>
        <v>69160513</v>
      </c>
      <c r="U13" s="619">
        <v>158503000</v>
      </c>
      <c r="V13" s="465"/>
      <c r="W13" s="466"/>
      <c r="X13" s="467"/>
      <c r="Y13" s="468"/>
      <c r="Z13" s="469"/>
      <c r="AA13" s="470"/>
    </row>
    <row r="14" spans="1:27" ht="15">
      <c r="A14" s="28" t="s">
        <v>1</v>
      </c>
      <c r="B14" s="26"/>
      <c r="C14" s="26"/>
      <c r="D14" s="40" t="s">
        <v>16</v>
      </c>
      <c r="E14" s="41"/>
      <c r="F14" s="41"/>
      <c r="G14" s="43" t="s">
        <v>33</v>
      </c>
      <c r="H14" s="613">
        <f>SUM(H15:H33)</f>
        <v>84947669</v>
      </c>
      <c r="I14" s="614">
        <f t="shared" ref="I14:R14" si="3">SUM(I15:I33)</f>
        <v>82425323</v>
      </c>
      <c r="J14" s="614">
        <f t="shared" si="3"/>
        <v>84125174</v>
      </c>
      <c r="K14" s="712">
        <f>SUM(K15:K33)</f>
        <v>84222234</v>
      </c>
      <c r="L14" s="615">
        <f t="shared" si="3"/>
        <v>79419204</v>
      </c>
      <c r="M14" s="615">
        <f t="shared" si="3"/>
        <v>82743262</v>
      </c>
      <c r="N14" s="614">
        <f t="shared" si="3"/>
        <v>0</v>
      </c>
      <c r="O14" s="614">
        <f>SUM(O15:O33)</f>
        <v>0</v>
      </c>
      <c r="P14" s="614">
        <f t="shared" si="3"/>
        <v>0</v>
      </c>
      <c r="Q14" s="615">
        <f t="shared" si="3"/>
        <v>0</v>
      </c>
      <c r="R14" s="615">
        <f t="shared" si="3"/>
        <v>0</v>
      </c>
      <c r="S14" s="616">
        <f>SUM(S15:S33)</f>
        <v>0</v>
      </c>
      <c r="T14" s="639">
        <f>SUM(T15:T33)</f>
        <v>497882866</v>
      </c>
      <c r="U14" s="620">
        <f>SUM(U15:U33)</f>
        <v>1094875000</v>
      </c>
      <c r="V14" s="471"/>
      <c r="W14" s="472"/>
      <c r="X14" s="473"/>
      <c r="Y14" s="474"/>
      <c r="Z14" s="475"/>
      <c r="AA14" s="476"/>
    </row>
    <row r="15" spans="1:27" ht="15">
      <c r="A15" s="12"/>
      <c r="B15" s="27"/>
      <c r="C15" s="27"/>
      <c r="D15" s="3" t="s">
        <v>24</v>
      </c>
      <c r="E15" s="690"/>
      <c r="F15" s="690"/>
      <c r="G15" s="11" t="s">
        <v>33</v>
      </c>
      <c r="H15" s="604">
        <v>25219909</v>
      </c>
      <c r="I15" s="605">
        <v>23921621</v>
      </c>
      <c r="J15" s="605">
        <v>22971867</v>
      </c>
      <c r="K15" s="606">
        <v>23630360</v>
      </c>
      <c r="L15" s="716">
        <v>22244655</v>
      </c>
      <c r="M15" s="721">
        <v>23555619</v>
      </c>
      <c r="N15" s="869"/>
      <c r="O15" s="698"/>
      <c r="P15" s="698"/>
      <c r="Q15" s="698"/>
      <c r="R15" s="698"/>
      <c r="S15" s="698"/>
      <c r="T15" s="607">
        <f t="shared" si="1"/>
        <v>141544031</v>
      </c>
      <c r="U15" s="607">
        <v>315690000</v>
      </c>
      <c r="V15" s="477"/>
      <c r="W15" s="478"/>
      <c r="X15" s="479"/>
      <c r="Y15" s="480"/>
      <c r="Z15" s="481"/>
      <c r="AA15" s="482"/>
    </row>
    <row r="16" spans="1:27" ht="15">
      <c r="A16" s="12"/>
      <c r="B16" s="27"/>
      <c r="C16" s="27"/>
      <c r="D16" s="3" t="s">
        <v>25</v>
      </c>
      <c r="E16" s="690"/>
      <c r="F16" s="690"/>
      <c r="G16" s="11" t="s">
        <v>33</v>
      </c>
      <c r="H16" s="604">
        <v>582243</v>
      </c>
      <c r="I16" s="605">
        <v>610409</v>
      </c>
      <c r="J16" s="605">
        <v>630130</v>
      </c>
      <c r="K16" s="606">
        <v>851115</v>
      </c>
      <c r="L16" s="716">
        <v>924414</v>
      </c>
      <c r="M16" s="721">
        <v>833218</v>
      </c>
      <c r="N16" s="864"/>
      <c r="O16" s="763"/>
      <c r="P16" s="763"/>
      <c r="Q16" s="698"/>
      <c r="R16" s="698"/>
      <c r="S16" s="699"/>
      <c r="T16" s="607">
        <f t="shared" si="1"/>
        <v>4431529</v>
      </c>
      <c r="U16" s="607">
        <v>18251000</v>
      </c>
      <c r="V16" s="483"/>
      <c r="W16" s="484"/>
      <c r="X16" s="485"/>
      <c r="Y16" s="486"/>
      <c r="Z16" s="487"/>
      <c r="AA16" s="488"/>
    </row>
    <row r="17" spans="1:27" ht="15">
      <c r="A17" s="12"/>
      <c r="B17" s="27"/>
      <c r="C17" s="27"/>
      <c r="D17" s="3" t="s">
        <v>26</v>
      </c>
      <c r="E17" s="690"/>
      <c r="F17" s="690"/>
      <c r="G17" s="11" t="s">
        <v>33</v>
      </c>
      <c r="H17" s="604">
        <v>3104810</v>
      </c>
      <c r="I17" s="605">
        <v>2914262</v>
      </c>
      <c r="J17" s="605">
        <v>2958431</v>
      </c>
      <c r="K17" s="606">
        <v>3210734</v>
      </c>
      <c r="L17" s="716">
        <v>3444362</v>
      </c>
      <c r="M17" s="721">
        <v>3597793</v>
      </c>
      <c r="N17" s="864"/>
      <c r="O17" s="763"/>
      <c r="P17" s="763"/>
      <c r="Q17" s="698"/>
      <c r="R17" s="698"/>
      <c r="S17" s="699"/>
      <c r="T17" s="607">
        <f t="shared" si="1"/>
        <v>19230392</v>
      </c>
      <c r="U17" s="607">
        <v>51829000</v>
      </c>
      <c r="V17" s="489"/>
      <c r="W17" s="490"/>
      <c r="X17" s="491"/>
      <c r="Y17" s="492"/>
      <c r="Z17" s="493"/>
      <c r="AA17" s="494"/>
    </row>
    <row r="18" spans="1:27" ht="15">
      <c r="A18" s="12"/>
      <c r="B18" s="27"/>
      <c r="C18" s="27"/>
      <c r="D18" s="3" t="s">
        <v>27</v>
      </c>
      <c r="E18" s="690"/>
      <c r="F18" s="690"/>
      <c r="G18" s="11" t="s">
        <v>33</v>
      </c>
      <c r="H18" s="604">
        <v>218286</v>
      </c>
      <c r="I18" s="605">
        <v>207414</v>
      </c>
      <c r="J18" s="605">
        <v>234477</v>
      </c>
      <c r="K18" s="606">
        <v>164628</v>
      </c>
      <c r="L18" s="716">
        <v>159309</v>
      </c>
      <c r="M18" s="721">
        <v>165735</v>
      </c>
      <c r="N18" s="864"/>
      <c r="O18" s="763"/>
      <c r="P18" s="763"/>
      <c r="Q18" s="698"/>
      <c r="R18" s="698"/>
      <c r="S18" s="699"/>
      <c r="T18" s="607">
        <f t="shared" si="1"/>
        <v>1149849</v>
      </c>
      <c r="U18" s="607">
        <v>2052000</v>
      </c>
      <c r="V18" s="495"/>
      <c r="W18" s="496"/>
      <c r="X18" s="497"/>
      <c r="Y18" s="498"/>
      <c r="Z18" s="499"/>
      <c r="AA18" s="500"/>
    </row>
    <row r="19" spans="1:27" ht="15">
      <c r="A19" s="12"/>
      <c r="B19" s="27"/>
      <c r="C19" s="27"/>
      <c r="D19" s="3" t="s">
        <v>28</v>
      </c>
      <c r="E19" s="690"/>
      <c r="F19" s="690"/>
      <c r="G19" s="11" t="s">
        <v>33</v>
      </c>
      <c r="H19" s="604">
        <v>650586</v>
      </c>
      <c r="I19" s="605">
        <v>736310</v>
      </c>
      <c r="J19" s="605">
        <v>655836</v>
      </c>
      <c r="K19" s="606">
        <v>644025</v>
      </c>
      <c r="L19" s="716">
        <v>624926</v>
      </c>
      <c r="M19" s="721">
        <v>601762</v>
      </c>
      <c r="N19" s="864"/>
      <c r="O19" s="763"/>
      <c r="P19" s="763"/>
      <c r="Q19" s="698"/>
      <c r="R19" s="698"/>
      <c r="S19" s="699"/>
      <c r="T19" s="607">
        <f t="shared" si="1"/>
        <v>3913445</v>
      </c>
      <c r="U19" s="607">
        <v>7263000</v>
      </c>
      <c r="V19" s="501"/>
      <c r="W19" s="502"/>
      <c r="X19" s="503"/>
      <c r="Y19" s="504"/>
      <c r="Z19" s="505"/>
      <c r="AA19" s="506"/>
    </row>
    <row r="20" spans="1:27" ht="15">
      <c r="A20" s="12"/>
      <c r="B20" s="27"/>
      <c r="C20" s="27"/>
      <c r="D20" s="3" t="s">
        <v>5</v>
      </c>
      <c r="E20" s="690"/>
      <c r="F20" s="690"/>
      <c r="G20" s="11" t="s">
        <v>33</v>
      </c>
      <c r="H20" s="604">
        <v>26142602</v>
      </c>
      <c r="I20" s="605">
        <v>26307005</v>
      </c>
      <c r="J20" s="605">
        <v>25799839</v>
      </c>
      <c r="K20" s="606">
        <v>25652389</v>
      </c>
      <c r="L20" s="716">
        <v>24684843</v>
      </c>
      <c r="M20" s="721">
        <v>25621225</v>
      </c>
      <c r="N20" s="864"/>
      <c r="O20" s="763"/>
      <c r="P20" s="763"/>
      <c r="Q20" s="698"/>
      <c r="R20" s="698"/>
      <c r="S20" s="699"/>
      <c r="T20" s="607">
        <f t="shared" si="1"/>
        <v>154207903</v>
      </c>
      <c r="U20" s="607">
        <v>315792000</v>
      </c>
      <c r="V20" s="507"/>
      <c r="W20" s="508"/>
      <c r="X20" s="509"/>
      <c r="Y20" s="510"/>
      <c r="Z20" s="511"/>
      <c r="AA20" s="512"/>
    </row>
    <row r="21" spans="1:27" ht="15">
      <c r="A21" s="12"/>
      <c r="B21" s="27"/>
      <c r="C21" s="27"/>
      <c r="D21" s="3" t="s">
        <v>6</v>
      </c>
      <c r="E21" s="690"/>
      <c r="F21" s="690"/>
      <c r="G21" s="11" t="s">
        <v>33</v>
      </c>
      <c r="H21" s="604">
        <v>82899</v>
      </c>
      <c r="I21" s="605">
        <v>173592</v>
      </c>
      <c r="J21" s="605">
        <v>177975</v>
      </c>
      <c r="K21" s="606">
        <v>164115</v>
      </c>
      <c r="L21" s="716">
        <v>126342</v>
      </c>
      <c r="M21" s="721">
        <v>110043</v>
      </c>
      <c r="N21" s="864"/>
      <c r="O21" s="763"/>
      <c r="P21" s="763"/>
      <c r="Q21" s="698"/>
      <c r="R21" s="698"/>
      <c r="S21" s="699"/>
      <c r="T21" s="607">
        <f t="shared" si="1"/>
        <v>834966</v>
      </c>
      <c r="U21" s="607">
        <v>4130000</v>
      </c>
      <c r="V21" s="513"/>
      <c r="W21" s="514"/>
      <c r="X21" s="515"/>
      <c r="Y21" s="516"/>
      <c r="Z21" s="517"/>
      <c r="AA21" s="518"/>
    </row>
    <row r="22" spans="1:27" ht="15">
      <c r="A22" s="12"/>
      <c r="B22" s="27"/>
      <c r="C22" s="27"/>
      <c r="D22" s="3" t="s">
        <v>7</v>
      </c>
      <c r="E22" s="690"/>
      <c r="F22" s="690"/>
      <c r="G22" s="11" t="s">
        <v>33</v>
      </c>
      <c r="H22" s="604">
        <v>5437782</v>
      </c>
      <c r="I22" s="605">
        <v>5597288</v>
      </c>
      <c r="J22" s="605">
        <v>6092945</v>
      </c>
      <c r="K22" s="606">
        <v>6003759</v>
      </c>
      <c r="L22" s="716">
        <v>4831928</v>
      </c>
      <c r="M22" s="721">
        <v>5464214</v>
      </c>
      <c r="N22" s="864"/>
      <c r="O22" s="763"/>
      <c r="P22" s="763"/>
      <c r="Q22" s="698"/>
      <c r="R22" s="698"/>
      <c r="S22" s="699"/>
      <c r="T22" s="607">
        <f t="shared" si="1"/>
        <v>33427916</v>
      </c>
      <c r="U22" s="607">
        <v>83651000</v>
      </c>
      <c r="V22" s="519"/>
      <c r="W22" s="520"/>
      <c r="X22" s="521"/>
      <c r="Y22" s="522"/>
      <c r="Z22" s="523"/>
      <c r="AA22" s="524"/>
    </row>
    <row r="23" spans="1:27" ht="15">
      <c r="A23" s="12"/>
      <c r="B23" s="27"/>
      <c r="C23" s="27"/>
      <c r="D23" s="3" t="s">
        <v>11</v>
      </c>
      <c r="E23" s="690"/>
      <c r="F23" s="690"/>
      <c r="G23" s="11" t="s">
        <v>33</v>
      </c>
      <c r="H23" s="604">
        <v>9063541</v>
      </c>
      <c r="I23" s="605">
        <v>7522251</v>
      </c>
      <c r="J23" s="605">
        <v>9874184</v>
      </c>
      <c r="K23" s="606">
        <v>8923203</v>
      </c>
      <c r="L23" s="716">
        <v>7656102</v>
      </c>
      <c r="M23" s="721">
        <v>8106147</v>
      </c>
      <c r="N23" s="864"/>
      <c r="O23" s="763"/>
      <c r="P23" s="763"/>
      <c r="Q23" s="698"/>
      <c r="R23" s="698"/>
      <c r="S23" s="699"/>
      <c r="T23" s="607">
        <f t="shared" si="1"/>
        <v>51145428</v>
      </c>
      <c r="U23" s="607">
        <v>97712000</v>
      </c>
      <c r="V23" s="525"/>
      <c r="W23" s="526"/>
      <c r="X23" s="527"/>
      <c r="Y23" s="528"/>
      <c r="Z23" s="529"/>
      <c r="AA23" s="530"/>
    </row>
    <row r="24" spans="1:27" ht="15">
      <c r="A24" s="12"/>
      <c r="B24" s="27"/>
      <c r="C24" s="27"/>
      <c r="D24" s="3" t="s">
        <v>52</v>
      </c>
      <c r="E24" s="690"/>
      <c r="F24" s="690"/>
      <c r="G24" s="11" t="s">
        <v>33</v>
      </c>
      <c r="H24" s="604">
        <v>397539</v>
      </c>
      <c r="I24" s="605">
        <v>209655</v>
      </c>
      <c r="J24" s="605">
        <v>232146</v>
      </c>
      <c r="K24" s="606">
        <v>291915</v>
      </c>
      <c r="L24" s="716">
        <v>162099</v>
      </c>
      <c r="M24" s="721">
        <v>187209</v>
      </c>
      <c r="N24" s="864"/>
      <c r="O24" s="763"/>
      <c r="P24" s="763"/>
      <c r="Q24" s="698"/>
      <c r="R24" s="698"/>
      <c r="S24" s="699"/>
      <c r="T24" s="607">
        <f t="shared" si="1"/>
        <v>1480563</v>
      </c>
      <c r="U24" s="607">
        <v>7205000</v>
      </c>
      <c r="V24" s="531"/>
      <c r="W24" s="532"/>
      <c r="X24" s="533"/>
      <c r="Y24" s="534"/>
      <c r="Z24" s="535"/>
      <c r="AA24" s="536"/>
    </row>
    <row r="25" spans="1:27" ht="15">
      <c r="A25" s="12"/>
      <c r="B25" s="27"/>
      <c r="C25" s="27"/>
      <c r="D25" s="3" t="s">
        <v>14</v>
      </c>
      <c r="E25" s="690"/>
      <c r="F25" s="690"/>
      <c r="G25" s="11" t="s">
        <v>33</v>
      </c>
      <c r="H25" s="604">
        <v>4599969</v>
      </c>
      <c r="I25" s="605">
        <v>4774642</v>
      </c>
      <c r="J25" s="605">
        <v>4823724</v>
      </c>
      <c r="K25" s="606">
        <v>4869211</v>
      </c>
      <c r="L25" s="716">
        <v>4838347</v>
      </c>
      <c r="M25" s="721">
        <v>4916854</v>
      </c>
      <c r="N25" s="864"/>
      <c r="O25" s="763"/>
      <c r="P25" s="763"/>
      <c r="Q25" s="698"/>
      <c r="R25" s="698"/>
      <c r="S25" s="699"/>
      <c r="T25" s="607">
        <f t="shared" si="1"/>
        <v>28822747</v>
      </c>
      <c r="U25" s="607">
        <v>50834000</v>
      </c>
      <c r="V25" s="543"/>
      <c r="W25" s="544"/>
      <c r="X25" s="545"/>
      <c r="Y25" s="546"/>
      <c r="Z25" s="547"/>
      <c r="AA25" s="548"/>
    </row>
    <row r="26" spans="1:27" ht="15">
      <c r="A26" s="12"/>
      <c r="B26" s="27"/>
      <c r="C26" s="27"/>
      <c r="D26" s="3" t="s">
        <v>31</v>
      </c>
      <c r="E26" s="690"/>
      <c r="F26" s="690"/>
      <c r="G26" s="11" t="s">
        <v>33</v>
      </c>
      <c r="H26" s="604">
        <v>66267</v>
      </c>
      <c r="I26" s="605">
        <v>16100</v>
      </c>
      <c r="J26" s="606">
        <v>107820</v>
      </c>
      <c r="K26" s="606">
        <v>37935</v>
      </c>
      <c r="L26" s="716">
        <v>117985</v>
      </c>
      <c r="M26" s="714">
        <v>74700</v>
      </c>
      <c r="N26" s="864"/>
      <c r="O26" s="763"/>
      <c r="P26" s="763"/>
      <c r="Q26" s="698"/>
      <c r="R26" s="698"/>
      <c r="S26" s="699"/>
      <c r="T26" s="607">
        <f t="shared" si="1"/>
        <v>420807</v>
      </c>
      <c r="U26" s="607">
        <v>1071000</v>
      </c>
      <c r="V26" s="549"/>
      <c r="W26" s="550"/>
      <c r="X26" s="551"/>
      <c r="Y26" s="552"/>
      <c r="Z26" s="553"/>
      <c r="AA26" s="554"/>
    </row>
    <row r="27" spans="1:27" ht="15">
      <c r="A27" s="12"/>
      <c r="B27" s="27"/>
      <c r="C27" s="27"/>
      <c r="D27" s="3" t="s">
        <v>32</v>
      </c>
      <c r="E27" s="690"/>
      <c r="F27" s="690"/>
      <c r="G27" s="11" t="s">
        <v>33</v>
      </c>
      <c r="H27" s="604">
        <v>29853</v>
      </c>
      <c r="I27" s="605">
        <v>180000</v>
      </c>
      <c r="J27" s="606">
        <v>141726</v>
      </c>
      <c r="K27" s="606">
        <v>180000</v>
      </c>
      <c r="L27" s="716">
        <v>0</v>
      </c>
      <c r="M27" s="714">
        <v>0</v>
      </c>
      <c r="N27" s="864"/>
      <c r="O27" s="763"/>
      <c r="P27" s="763"/>
      <c r="Q27" s="698"/>
      <c r="R27" s="698"/>
      <c r="S27" s="699"/>
      <c r="T27" s="607">
        <f t="shared" si="1"/>
        <v>531579</v>
      </c>
      <c r="U27" s="607">
        <v>1203000</v>
      </c>
      <c r="V27" s="555"/>
      <c r="W27" s="556"/>
      <c r="X27" s="557"/>
      <c r="Y27" s="558"/>
      <c r="Z27" s="559"/>
      <c r="AA27" s="560"/>
    </row>
    <row r="28" spans="1:27" ht="15">
      <c r="A28" s="12"/>
      <c r="B28" s="27"/>
      <c r="C28" s="27"/>
      <c r="D28" s="3" t="s">
        <v>3</v>
      </c>
      <c r="E28" s="690"/>
      <c r="F28" s="690"/>
      <c r="G28" s="11" t="s">
        <v>33</v>
      </c>
      <c r="H28" s="677">
        <v>0</v>
      </c>
      <c r="I28" s="606">
        <v>0</v>
      </c>
      <c r="J28" s="606">
        <v>0</v>
      </c>
      <c r="K28" s="606">
        <v>0</v>
      </c>
      <c r="L28" s="716">
        <v>0</v>
      </c>
      <c r="M28" s="721">
        <v>0</v>
      </c>
      <c r="N28" s="869"/>
      <c r="O28" s="698"/>
      <c r="P28" s="698"/>
      <c r="Q28" s="698"/>
      <c r="R28" s="698"/>
      <c r="S28" s="699"/>
      <c r="T28" s="607">
        <f t="shared" si="1"/>
        <v>0</v>
      </c>
      <c r="U28" s="607">
        <v>0</v>
      </c>
      <c r="V28" s="561"/>
      <c r="W28" s="562"/>
      <c r="X28" s="563"/>
      <c r="Y28" s="564"/>
      <c r="Z28" s="565"/>
      <c r="AA28" s="566"/>
    </row>
    <row r="29" spans="1:27" ht="15">
      <c r="A29" s="12"/>
      <c r="B29" s="27"/>
      <c r="C29" s="27"/>
      <c r="D29" s="3" t="s">
        <v>4</v>
      </c>
      <c r="E29" s="690"/>
      <c r="F29" s="690"/>
      <c r="G29" s="11" t="s">
        <v>33</v>
      </c>
      <c r="H29" s="677">
        <v>0</v>
      </c>
      <c r="I29" s="606">
        <v>0</v>
      </c>
      <c r="J29" s="606">
        <v>0</v>
      </c>
      <c r="K29" s="606">
        <v>0</v>
      </c>
      <c r="L29" s="716">
        <v>0</v>
      </c>
      <c r="M29" s="721">
        <v>0</v>
      </c>
      <c r="N29" s="869"/>
      <c r="O29" s="698"/>
      <c r="P29" s="698"/>
      <c r="Q29" s="698"/>
      <c r="R29" s="698"/>
      <c r="S29" s="699"/>
      <c r="T29" s="607">
        <f t="shared" si="1"/>
        <v>0</v>
      </c>
      <c r="U29" s="607">
        <v>0</v>
      </c>
      <c r="V29" s="567"/>
      <c r="W29" s="568"/>
      <c r="X29" s="569"/>
      <c r="Y29" s="570"/>
      <c r="Z29" s="571"/>
      <c r="AA29" s="572"/>
    </row>
    <row r="30" spans="1:27" ht="15">
      <c r="A30" s="12"/>
      <c r="B30" s="27"/>
      <c r="C30" s="27"/>
      <c r="D30" s="3" t="s">
        <v>8</v>
      </c>
      <c r="E30" s="690"/>
      <c r="F30" s="690"/>
      <c r="G30" s="11" t="s">
        <v>33</v>
      </c>
      <c r="H30" s="604">
        <v>50751</v>
      </c>
      <c r="I30" s="605">
        <v>41022</v>
      </c>
      <c r="J30" s="605">
        <v>41022</v>
      </c>
      <c r="K30" s="606">
        <v>51273</v>
      </c>
      <c r="L30" s="716">
        <v>390600</v>
      </c>
      <c r="M30" s="721">
        <v>138411</v>
      </c>
      <c r="N30" s="864"/>
      <c r="O30" s="763"/>
      <c r="P30" s="763"/>
      <c r="Q30" s="698"/>
      <c r="R30" s="698"/>
      <c r="S30" s="699"/>
      <c r="T30" s="607">
        <f t="shared" si="1"/>
        <v>713079</v>
      </c>
      <c r="U30" s="607">
        <v>20488000</v>
      </c>
      <c r="V30" s="573"/>
      <c r="W30" s="574"/>
      <c r="X30" s="575"/>
      <c r="Y30" s="576"/>
      <c r="Z30" s="577"/>
      <c r="AA30" s="578"/>
    </row>
    <row r="31" spans="1:27" ht="15">
      <c r="A31" s="12"/>
      <c r="B31" s="27"/>
      <c r="C31" s="27"/>
      <c r="D31" s="3" t="s">
        <v>9</v>
      </c>
      <c r="E31" s="690"/>
      <c r="F31" s="690"/>
      <c r="G31" s="11" t="s">
        <v>33</v>
      </c>
      <c r="H31" s="677">
        <v>0</v>
      </c>
      <c r="I31" s="606">
        <v>0</v>
      </c>
      <c r="J31" s="606">
        <v>0</v>
      </c>
      <c r="K31" s="606">
        <v>0</v>
      </c>
      <c r="L31" s="716">
        <v>0</v>
      </c>
      <c r="M31" s="721">
        <v>0</v>
      </c>
      <c r="N31" s="869"/>
      <c r="O31" s="698"/>
      <c r="P31" s="698"/>
      <c r="Q31" s="698"/>
      <c r="R31" s="698"/>
      <c r="S31" s="699"/>
      <c r="T31" s="607">
        <f t="shared" si="1"/>
        <v>0</v>
      </c>
      <c r="U31" s="607">
        <v>0</v>
      </c>
      <c r="V31" s="579"/>
      <c r="W31" s="580"/>
      <c r="X31" s="581"/>
      <c r="Y31" s="582"/>
      <c r="Z31" s="583"/>
      <c r="AA31" s="584"/>
    </row>
    <row r="32" spans="1:27" ht="15">
      <c r="A32" s="12"/>
      <c r="B32" s="27"/>
      <c r="C32" s="27"/>
      <c r="D32" s="3" t="s">
        <v>10</v>
      </c>
      <c r="E32" s="690"/>
      <c r="F32" s="690"/>
      <c r="G32" s="11" t="s">
        <v>33</v>
      </c>
      <c r="H32" s="677">
        <v>0</v>
      </c>
      <c r="I32" s="606">
        <v>0</v>
      </c>
      <c r="J32" s="606">
        <v>0</v>
      </c>
      <c r="K32" s="606">
        <v>0</v>
      </c>
      <c r="L32" s="716">
        <v>0</v>
      </c>
      <c r="M32" s="721">
        <v>0</v>
      </c>
      <c r="N32" s="869"/>
      <c r="O32" s="698"/>
      <c r="P32" s="698"/>
      <c r="Q32" s="698"/>
      <c r="R32" s="698"/>
      <c r="S32" s="699"/>
      <c r="T32" s="607">
        <f t="shared" si="1"/>
        <v>0</v>
      </c>
      <c r="U32" s="607">
        <v>0</v>
      </c>
      <c r="V32" s="585"/>
      <c r="W32" s="586"/>
      <c r="X32" s="587"/>
      <c r="Y32" s="588"/>
      <c r="Z32" s="589"/>
      <c r="AA32" s="590"/>
    </row>
    <row r="33" spans="1:27" ht="15.6" thickBot="1">
      <c r="A33" s="29"/>
      <c r="B33" s="30"/>
      <c r="C33" s="30"/>
      <c r="D33" s="25" t="s">
        <v>15</v>
      </c>
      <c r="E33" s="31"/>
      <c r="F33" s="31"/>
      <c r="G33" s="32" t="s">
        <v>33</v>
      </c>
      <c r="H33" s="624">
        <v>9300632</v>
      </c>
      <c r="I33" s="625">
        <v>9213752</v>
      </c>
      <c r="J33" s="625">
        <v>9383052</v>
      </c>
      <c r="K33" s="626">
        <v>9547572</v>
      </c>
      <c r="L33" s="720">
        <v>9213292</v>
      </c>
      <c r="M33" s="722">
        <v>9370332</v>
      </c>
      <c r="N33" s="870"/>
      <c r="O33" s="768"/>
      <c r="P33" s="768"/>
      <c r="Q33" s="708"/>
      <c r="R33" s="708"/>
      <c r="S33" s="709"/>
      <c r="T33" s="627">
        <f t="shared" si="1"/>
        <v>56028632</v>
      </c>
      <c r="U33" s="627">
        <v>117704000</v>
      </c>
      <c r="V33" s="591"/>
      <c r="W33" s="592"/>
      <c r="X33" s="593"/>
      <c r="Y33" s="594"/>
      <c r="Z33" s="595"/>
      <c r="AA33" s="596"/>
    </row>
    <row r="34" spans="1:27" s="710" customFormat="1" ht="17.25" customHeight="1" thickBot="1">
      <c r="E34" s="850" t="s">
        <v>82</v>
      </c>
      <c r="F34" s="850"/>
      <c r="H34" s="711">
        <f>H14+H10+H4</f>
        <v>165035636</v>
      </c>
      <c r="I34" s="711">
        <f t="shared" ref="I34:S34" si="4">I14+I10+I4</f>
        <v>162517827</v>
      </c>
      <c r="J34" s="711">
        <f t="shared" si="4"/>
        <v>167244536</v>
      </c>
      <c r="K34" s="711">
        <f>K14+K10+K4</f>
        <v>164083863</v>
      </c>
      <c r="L34" s="711">
        <f t="shared" si="4"/>
        <v>162221643</v>
      </c>
      <c r="M34" s="711">
        <f t="shared" si="4"/>
        <v>165993603</v>
      </c>
      <c r="N34" s="711">
        <f t="shared" si="4"/>
        <v>0</v>
      </c>
      <c r="O34" s="711">
        <f>O14+O10+O4</f>
        <v>0</v>
      </c>
      <c r="P34" s="711">
        <f t="shared" si="4"/>
        <v>0</v>
      </c>
      <c r="Q34" s="711">
        <f>Q14+Q10+Q4</f>
        <v>0</v>
      </c>
      <c r="R34" s="711">
        <f t="shared" si="4"/>
        <v>0</v>
      </c>
      <c r="S34" s="711">
        <f t="shared" si="4"/>
        <v>0</v>
      </c>
      <c r="T34" s="711">
        <f>T14+T10+T4</f>
        <v>987097108</v>
      </c>
      <c r="U34" s="711">
        <f>U14+U10+U4</f>
        <v>2133844000</v>
      </c>
    </row>
    <row r="35" spans="1:27" ht="16.5" customHeight="1">
      <c r="A35" s="8"/>
      <c r="B35" s="9"/>
      <c r="C35" s="9"/>
      <c r="D35" s="9"/>
      <c r="E35" s="9"/>
      <c r="F35" s="9"/>
      <c r="G35" s="9"/>
      <c r="H35" s="818" t="s">
        <v>41</v>
      </c>
      <c r="I35" s="819"/>
      <c r="S35" s="646"/>
      <c r="T35" s="647"/>
      <c r="U35" s="695"/>
      <c r="V35" s="691"/>
      <c r="W35" s="691"/>
      <c r="X35" s="691"/>
      <c r="Y35" s="691"/>
      <c r="Z35" s="691"/>
      <c r="AA35" s="691"/>
    </row>
    <row r="36" spans="1:27" ht="17.25" customHeight="1" thickBot="1">
      <c r="A36" s="13"/>
      <c r="B36" s="14"/>
      <c r="C36" s="14"/>
      <c r="D36" s="14"/>
      <c r="E36" s="14"/>
      <c r="F36" s="14"/>
      <c r="G36" s="14"/>
      <c r="H36" s="821" t="s">
        <v>100</v>
      </c>
      <c r="I36" s="822"/>
      <c r="J36" s="597"/>
      <c r="K36" s="597"/>
      <c r="L36" s="597"/>
      <c r="M36" s="597"/>
      <c r="N36" s="691"/>
      <c r="O36" s="691"/>
      <c r="P36" s="691"/>
      <c r="Q36" s="691"/>
      <c r="R36" s="691"/>
      <c r="S36" s="649"/>
      <c r="T36" s="685"/>
      <c r="V36" s="78"/>
      <c r="W36" s="78"/>
      <c r="X36" s="76"/>
      <c r="Y36" s="78"/>
      <c r="Z36" s="78"/>
      <c r="AA36" s="78"/>
    </row>
    <row r="37" spans="1:27" ht="18" customHeight="1" thickTop="1">
      <c r="A37" s="28" t="s">
        <v>20</v>
      </c>
      <c r="B37" s="26"/>
      <c r="C37" s="26"/>
      <c r="D37" s="40" t="s">
        <v>16</v>
      </c>
      <c r="E37" s="41"/>
      <c r="F37" s="41"/>
      <c r="G37" s="42" t="s">
        <v>36</v>
      </c>
      <c r="H37" s="858">
        <f>T4/U4*100</f>
        <v>47.509668877043424</v>
      </c>
      <c r="I37" s="859"/>
      <c r="J37" s="77"/>
      <c r="K37" s="77"/>
      <c r="L37" s="77"/>
      <c r="M37" s="77"/>
      <c r="N37" s="77"/>
      <c r="O37" s="691"/>
      <c r="P37" s="691"/>
      <c r="Q37" s="691"/>
      <c r="R37" s="691"/>
      <c r="S37" s="691"/>
      <c r="T37" s="691"/>
      <c r="U37" s="691"/>
      <c r="V37" s="417"/>
      <c r="W37" s="418"/>
      <c r="X37" s="419"/>
      <c r="Y37" s="420"/>
      <c r="Z37" s="421"/>
      <c r="AA37" s="422"/>
    </row>
    <row r="38" spans="1:27" ht="15">
      <c r="A38" s="12"/>
      <c r="B38" s="27"/>
      <c r="C38" s="27"/>
      <c r="D38" s="3" t="s">
        <v>21</v>
      </c>
      <c r="E38" s="35"/>
      <c r="F38" s="35"/>
      <c r="G38" s="36" t="s">
        <v>33</v>
      </c>
      <c r="H38" s="846">
        <f>T5/U5*100</f>
        <v>45.652392482446778</v>
      </c>
      <c r="I38" s="847"/>
      <c r="J38" s="133"/>
      <c r="K38" s="134"/>
      <c r="L38" s="135"/>
      <c r="M38" s="136"/>
      <c r="N38" s="127"/>
      <c r="O38" s="128"/>
      <c r="P38" s="129"/>
      <c r="Q38" s="130"/>
      <c r="R38" s="131"/>
      <c r="S38" s="132"/>
      <c r="T38" s="132"/>
      <c r="U38" s="132"/>
      <c r="V38" s="423"/>
      <c r="W38" s="424"/>
      <c r="X38" s="425"/>
      <c r="Y38" s="426"/>
      <c r="Z38" s="427"/>
      <c r="AA38" s="428"/>
    </row>
    <row r="39" spans="1:27" ht="15">
      <c r="A39" s="12"/>
      <c r="B39" s="27"/>
      <c r="C39" s="27"/>
      <c r="D39" s="3" t="s">
        <v>30</v>
      </c>
      <c r="E39" s="690"/>
      <c r="F39" s="690"/>
      <c r="G39" s="11" t="s">
        <v>33</v>
      </c>
      <c r="H39" s="846">
        <f>T6/U6*100</f>
        <v>49.665762347217218</v>
      </c>
      <c r="I39" s="847"/>
      <c r="J39" s="143"/>
      <c r="K39" s="144"/>
      <c r="L39" s="145"/>
      <c r="M39" s="146"/>
      <c r="N39" s="137"/>
      <c r="O39" s="138"/>
      <c r="P39" s="139"/>
      <c r="Q39" s="140"/>
      <c r="R39" s="141"/>
      <c r="S39" s="142"/>
      <c r="T39" s="142"/>
      <c r="U39" s="142"/>
      <c r="V39" s="429"/>
      <c r="W39" s="430"/>
      <c r="X39" s="431"/>
      <c r="Y39" s="432"/>
      <c r="Z39" s="433"/>
      <c r="AA39" s="434"/>
    </row>
    <row r="40" spans="1:27" ht="15">
      <c r="A40" s="12"/>
      <c r="B40" s="27"/>
      <c r="C40" s="27"/>
      <c r="D40" s="3" t="s">
        <v>22</v>
      </c>
      <c r="E40" s="690"/>
      <c r="F40" s="690"/>
      <c r="G40" s="11" t="s">
        <v>33</v>
      </c>
      <c r="H40" s="846">
        <f>T7/U7*100</f>
        <v>52.669589511197145</v>
      </c>
      <c r="I40" s="847"/>
      <c r="J40" s="153"/>
      <c r="K40" s="154"/>
      <c r="L40" s="155"/>
      <c r="M40" s="156"/>
      <c r="N40" s="147"/>
      <c r="O40" s="148"/>
      <c r="P40" s="149"/>
      <c r="Q40" s="150"/>
      <c r="R40" s="151"/>
      <c r="S40" s="152"/>
      <c r="T40" s="152"/>
      <c r="U40" s="152"/>
      <c r="V40" s="435"/>
      <c r="W40" s="436"/>
      <c r="X40" s="437"/>
      <c r="Y40" s="438"/>
      <c r="Z40" s="439"/>
      <c r="AA40" s="440"/>
    </row>
    <row r="41" spans="1:27" ht="15">
      <c r="A41" s="12"/>
      <c r="B41" s="27"/>
      <c r="C41" s="27"/>
      <c r="D41" s="37" t="s">
        <v>23</v>
      </c>
      <c r="E41" s="26"/>
      <c r="F41" s="26"/>
      <c r="G41" s="38" t="s">
        <v>33</v>
      </c>
      <c r="H41" s="846">
        <f>T8/U8*100</f>
        <v>29.787635547406026</v>
      </c>
      <c r="I41" s="847"/>
      <c r="J41" s="163"/>
      <c r="K41" s="164"/>
      <c r="L41" s="165"/>
      <c r="M41" s="166"/>
      <c r="N41" s="157"/>
      <c r="O41" s="158"/>
      <c r="P41" s="159"/>
      <c r="Q41" s="160"/>
      <c r="R41" s="161"/>
      <c r="S41" s="162"/>
      <c r="T41" s="162"/>
      <c r="U41" s="162"/>
      <c r="V41" s="441"/>
      <c r="W41" s="442"/>
      <c r="X41" s="443"/>
      <c r="Y41" s="444"/>
      <c r="Z41" s="445"/>
      <c r="AA41" s="446"/>
    </row>
    <row r="42" spans="1:27" ht="15">
      <c r="A42" s="28" t="s">
        <v>2</v>
      </c>
      <c r="B42" s="26"/>
      <c r="C42" s="26"/>
      <c r="D42" s="40" t="s">
        <v>16</v>
      </c>
      <c r="E42" s="41"/>
      <c r="F42" s="41"/>
      <c r="G42" s="43" t="s">
        <v>33</v>
      </c>
      <c r="H42" s="860">
        <f t="shared" ref="H42:H43" si="5">T10/U10*100</f>
        <v>44.804086844680207</v>
      </c>
      <c r="I42" s="861"/>
      <c r="J42" s="173"/>
      <c r="K42" s="174"/>
      <c r="L42" s="175"/>
      <c r="M42" s="176"/>
      <c r="N42" s="167"/>
      <c r="O42" s="168"/>
      <c r="P42" s="169"/>
      <c r="Q42" s="170"/>
      <c r="R42" s="171"/>
      <c r="S42" s="172"/>
      <c r="T42" s="172"/>
      <c r="U42" s="172"/>
      <c r="V42" s="447"/>
      <c r="W42" s="448"/>
      <c r="X42" s="449"/>
      <c r="Y42" s="450"/>
      <c r="Z42" s="451"/>
      <c r="AA42" s="452"/>
    </row>
    <row r="43" spans="1:27" ht="15">
      <c r="A43" s="12"/>
      <c r="B43" s="27"/>
      <c r="C43" s="27"/>
      <c r="D43" s="3" t="s">
        <v>17</v>
      </c>
      <c r="E43" s="690"/>
      <c r="F43" s="690"/>
      <c r="G43" s="11" t="s">
        <v>33</v>
      </c>
      <c r="H43" s="862">
        <f t="shared" si="5"/>
        <v>91.256484727090637</v>
      </c>
      <c r="I43" s="863"/>
      <c r="J43" s="183"/>
      <c r="K43" s="184"/>
      <c r="L43" s="185"/>
      <c r="M43" s="186"/>
      <c r="N43" s="177"/>
      <c r="O43" s="178"/>
      <c r="P43" s="179"/>
      <c r="Q43" s="180"/>
      <c r="R43" s="181"/>
      <c r="S43" s="182"/>
      <c r="T43" s="182"/>
      <c r="U43" s="182"/>
      <c r="V43" s="453"/>
      <c r="W43" s="454"/>
      <c r="X43" s="455"/>
      <c r="Y43" s="456"/>
      <c r="Z43" s="457"/>
      <c r="AA43" s="458"/>
    </row>
    <row r="44" spans="1:27" ht="15">
      <c r="A44" s="12"/>
      <c r="B44" s="27"/>
      <c r="C44" s="27"/>
      <c r="D44" s="3" t="s">
        <v>19</v>
      </c>
      <c r="E44" s="690"/>
      <c r="F44" s="690"/>
      <c r="G44" s="11" t="s">
        <v>33</v>
      </c>
      <c r="H44" s="851" t="s">
        <v>43</v>
      </c>
      <c r="I44" s="852"/>
      <c r="J44" s="193"/>
      <c r="K44" s="194"/>
      <c r="L44" s="195"/>
      <c r="M44" s="196"/>
      <c r="N44" s="187"/>
      <c r="O44" s="188"/>
      <c r="P44" s="189"/>
      <c r="Q44" s="190"/>
      <c r="R44" s="191"/>
      <c r="S44" s="192"/>
      <c r="T44" s="192"/>
      <c r="U44" s="192"/>
      <c r="V44" s="459"/>
      <c r="W44" s="460"/>
      <c r="X44" s="461"/>
      <c r="Y44" s="462"/>
      <c r="Z44" s="463"/>
      <c r="AA44" s="464"/>
    </row>
    <row r="45" spans="1:27" ht="15">
      <c r="A45" s="696"/>
      <c r="B45" s="697"/>
      <c r="C45" s="697"/>
      <c r="D45" s="3" t="s">
        <v>18</v>
      </c>
      <c r="E45" s="690"/>
      <c r="F45" s="690"/>
      <c r="G45" s="11" t="s">
        <v>33</v>
      </c>
      <c r="H45" s="846">
        <f t="shared" ref="H45:H56" si="6">T13/U13*100</f>
        <v>43.63356718800275</v>
      </c>
      <c r="I45" s="847"/>
      <c r="J45" s="203"/>
      <c r="K45" s="204"/>
      <c r="L45" s="205"/>
      <c r="M45" s="206"/>
      <c r="N45" s="197"/>
      <c r="O45" s="198"/>
      <c r="P45" s="199"/>
      <c r="Q45" s="200"/>
      <c r="R45" s="201"/>
      <c r="S45" s="202"/>
      <c r="T45" s="202"/>
      <c r="U45" s="202"/>
      <c r="V45" s="465"/>
      <c r="W45" s="466"/>
      <c r="X45" s="467"/>
      <c r="Y45" s="468"/>
      <c r="Z45" s="469"/>
      <c r="AA45" s="470"/>
    </row>
    <row r="46" spans="1:27" ht="15">
      <c r="A46" s="28" t="s">
        <v>1</v>
      </c>
      <c r="B46" s="26"/>
      <c r="C46" s="26"/>
      <c r="D46" s="40" t="s">
        <v>16</v>
      </c>
      <c r="E46" s="41"/>
      <c r="F46" s="41"/>
      <c r="G46" s="43" t="s">
        <v>33</v>
      </c>
      <c r="H46" s="848">
        <f>T14/U14*100</f>
        <v>45.473945975567986</v>
      </c>
      <c r="I46" s="849"/>
      <c r="J46" s="213"/>
      <c r="K46" s="214"/>
      <c r="L46" s="215"/>
      <c r="M46" s="216"/>
      <c r="N46" s="207"/>
      <c r="O46" s="208"/>
      <c r="P46" s="209"/>
      <c r="Q46" s="210"/>
      <c r="R46" s="211"/>
      <c r="S46" s="212"/>
      <c r="T46" s="212"/>
      <c r="U46" s="212"/>
      <c r="V46" s="471"/>
      <c r="W46" s="472"/>
      <c r="X46" s="473"/>
      <c r="Y46" s="474"/>
      <c r="Z46" s="475"/>
      <c r="AA46" s="476"/>
    </row>
    <row r="47" spans="1:27" ht="15">
      <c r="A47" s="12"/>
      <c r="B47" s="27"/>
      <c r="C47" s="27"/>
      <c r="D47" s="3" t="s">
        <v>24</v>
      </c>
      <c r="E47" s="690"/>
      <c r="F47" s="690"/>
      <c r="G47" s="11" t="s">
        <v>33</v>
      </c>
      <c r="H47" s="846">
        <f t="shared" si="6"/>
        <v>44.836399949317368</v>
      </c>
      <c r="I47" s="847"/>
      <c r="J47" s="223"/>
      <c r="K47" s="224"/>
      <c r="L47" s="225"/>
      <c r="M47" s="226"/>
      <c r="N47" s="217"/>
      <c r="O47" s="218"/>
      <c r="P47" s="219"/>
      <c r="Q47" s="220"/>
      <c r="R47" s="221"/>
      <c r="S47" s="222"/>
      <c r="T47" s="222"/>
      <c r="U47" s="222"/>
      <c r="V47" s="477"/>
      <c r="W47" s="478"/>
      <c r="X47" s="479"/>
      <c r="Y47" s="480"/>
      <c r="Z47" s="481"/>
      <c r="AA47" s="482"/>
    </row>
    <row r="48" spans="1:27" ht="15">
      <c r="A48" s="12"/>
      <c r="B48" s="27"/>
      <c r="C48" s="27"/>
      <c r="D48" s="3" t="s">
        <v>25</v>
      </c>
      <c r="E48" s="690"/>
      <c r="F48" s="690"/>
      <c r="G48" s="11" t="s">
        <v>33</v>
      </c>
      <c r="H48" s="846">
        <f t="shared" si="6"/>
        <v>24.281020218070243</v>
      </c>
      <c r="I48" s="847"/>
      <c r="J48" s="233"/>
      <c r="K48" s="234"/>
      <c r="L48" s="235"/>
      <c r="M48" s="236"/>
      <c r="N48" s="227"/>
      <c r="O48" s="228"/>
      <c r="P48" s="229"/>
      <c r="Q48" s="230"/>
      <c r="R48" s="231"/>
      <c r="S48" s="232"/>
      <c r="T48" s="232"/>
      <c r="U48" s="232"/>
      <c r="V48" s="483"/>
      <c r="W48" s="484"/>
      <c r="X48" s="485"/>
      <c r="Y48" s="486"/>
      <c r="Z48" s="487"/>
      <c r="AA48" s="488"/>
    </row>
    <row r="49" spans="1:27" ht="15">
      <c r="A49" s="12"/>
      <c r="B49" s="27"/>
      <c r="C49" s="27"/>
      <c r="D49" s="3" t="s">
        <v>26</v>
      </c>
      <c r="E49" s="690"/>
      <c r="F49" s="690"/>
      <c r="G49" s="11" t="s">
        <v>33</v>
      </c>
      <c r="H49" s="846">
        <f t="shared" si="6"/>
        <v>37.103536630071964</v>
      </c>
      <c r="I49" s="847"/>
      <c r="J49" s="243"/>
      <c r="K49" s="244"/>
      <c r="L49" s="245"/>
      <c r="M49" s="246"/>
      <c r="N49" s="237"/>
      <c r="O49" s="238"/>
      <c r="P49" s="239"/>
      <c r="Q49" s="240"/>
      <c r="R49" s="241"/>
      <c r="S49" s="242"/>
      <c r="T49" s="242"/>
      <c r="U49" s="242"/>
      <c r="V49" s="489"/>
      <c r="W49" s="490"/>
      <c r="X49" s="491"/>
      <c r="Y49" s="492"/>
      <c r="Z49" s="493"/>
      <c r="AA49" s="494"/>
    </row>
    <row r="50" spans="1:27" ht="15">
      <c r="A50" s="12"/>
      <c r="B50" s="27"/>
      <c r="C50" s="27"/>
      <c r="D50" s="3" t="s">
        <v>27</v>
      </c>
      <c r="E50" s="690"/>
      <c r="F50" s="690"/>
      <c r="G50" s="11" t="s">
        <v>33</v>
      </c>
      <c r="H50" s="846">
        <f t="shared" si="6"/>
        <v>56.035526315789475</v>
      </c>
      <c r="I50" s="847"/>
      <c r="J50" s="253"/>
      <c r="K50" s="254"/>
      <c r="L50" s="255"/>
      <c r="M50" s="256"/>
      <c r="N50" s="247"/>
      <c r="O50" s="248"/>
      <c r="P50" s="249"/>
      <c r="Q50" s="250"/>
      <c r="R50" s="251"/>
      <c r="S50" s="252"/>
      <c r="T50" s="252"/>
      <c r="U50" s="252"/>
      <c r="V50" s="495"/>
      <c r="W50" s="496"/>
      <c r="X50" s="497"/>
      <c r="Y50" s="498"/>
      <c r="Z50" s="499"/>
      <c r="AA50" s="500"/>
    </row>
    <row r="51" spans="1:27" ht="15">
      <c r="A51" s="12"/>
      <c r="B51" s="27"/>
      <c r="C51" s="27"/>
      <c r="D51" s="3" t="s">
        <v>28</v>
      </c>
      <c r="E51" s="690"/>
      <c r="F51" s="690"/>
      <c r="G51" s="11" t="s">
        <v>33</v>
      </c>
      <c r="H51" s="832">
        <f t="shared" si="6"/>
        <v>53.881935839184912</v>
      </c>
      <c r="I51" s="833"/>
      <c r="J51" s="263"/>
      <c r="K51" s="264"/>
      <c r="L51" s="265"/>
      <c r="M51" s="266"/>
      <c r="N51" s="257"/>
      <c r="O51" s="258"/>
      <c r="P51" s="259"/>
      <c r="Q51" s="260"/>
      <c r="R51" s="261"/>
      <c r="S51" s="262"/>
      <c r="T51" s="262"/>
      <c r="U51" s="262"/>
      <c r="V51" s="501"/>
      <c r="W51" s="502"/>
      <c r="X51" s="503"/>
      <c r="Y51" s="504"/>
      <c r="Z51" s="505"/>
      <c r="AA51" s="506"/>
    </row>
    <row r="52" spans="1:27" ht="15">
      <c r="A52" s="12"/>
      <c r="B52" s="27"/>
      <c r="C52" s="27"/>
      <c r="D52" s="3" t="s">
        <v>5</v>
      </c>
      <c r="E52" s="690"/>
      <c r="F52" s="690"/>
      <c r="G52" s="11" t="s">
        <v>33</v>
      </c>
      <c r="H52" s="846">
        <f t="shared" si="6"/>
        <v>48.832111959770991</v>
      </c>
      <c r="I52" s="847"/>
      <c r="J52" s="273"/>
      <c r="K52" s="274"/>
      <c r="L52" s="275"/>
      <c r="M52" s="276"/>
      <c r="N52" s="267"/>
      <c r="O52" s="268"/>
      <c r="P52" s="269"/>
      <c r="Q52" s="270"/>
      <c r="R52" s="271"/>
      <c r="S52" s="272"/>
      <c r="T52" s="272"/>
      <c r="U52" s="272"/>
      <c r="V52" s="507"/>
      <c r="W52" s="508"/>
      <c r="X52" s="509"/>
      <c r="Y52" s="510"/>
      <c r="Z52" s="511"/>
      <c r="AA52" s="512"/>
    </row>
    <row r="53" spans="1:27" ht="15">
      <c r="A53" s="12"/>
      <c r="B53" s="27"/>
      <c r="C53" s="27"/>
      <c r="D53" s="3" t="s">
        <v>6</v>
      </c>
      <c r="E53" s="690"/>
      <c r="F53" s="690"/>
      <c r="G53" s="11" t="s">
        <v>33</v>
      </c>
      <c r="H53" s="846">
        <f t="shared" si="6"/>
        <v>20.217094430992734</v>
      </c>
      <c r="I53" s="847"/>
      <c r="J53" s="283"/>
      <c r="K53" s="284"/>
      <c r="L53" s="285"/>
      <c r="M53" s="286"/>
      <c r="N53" s="277"/>
      <c r="O53" s="278"/>
      <c r="P53" s="279"/>
      <c r="Q53" s="280"/>
      <c r="R53" s="281"/>
      <c r="S53" s="282"/>
      <c r="T53" s="282"/>
      <c r="U53" s="282"/>
      <c r="V53" s="513"/>
      <c r="W53" s="514"/>
      <c r="X53" s="515"/>
      <c r="Y53" s="516"/>
      <c r="Z53" s="517"/>
      <c r="AA53" s="518"/>
    </row>
    <row r="54" spans="1:27" ht="15">
      <c r="A54" s="12"/>
      <c r="B54" s="27"/>
      <c r="C54" s="27"/>
      <c r="D54" s="3" t="s">
        <v>7</v>
      </c>
      <c r="E54" s="690"/>
      <c r="F54" s="690"/>
      <c r="G54" s="11" t="s">
        <v>33</v>
      </c>
      <c r="H54" s="846">
        <f t="shared" si="6"/>
        <v>39.961167230517269</v>
      </c>
      <c r="I54" s="847"/>
      <c r="J54" s="293"/>
      <c r="K54" s="294"/>
      <c r="L54" s="295"/>
      <c r="M54" s="296"/>
      <c r="N54" s="287"/>
      <c r="O54" s="288"/>
      <c r="P54" s="289"/>
      <c r="Q54" s="290"/>
      <c r="R54" s="291"/>
      <c r="S54" s="292"/>
      <c r="T54" s="292"/>
      <c r="U54" s="292"/>
      <c r="V54" s="519"/>
      <c r="W54" s="520"/>
      <c r="X54" s="521"/>
      <c r="Y54" s="522"/>
      <c r="Z54" s="523"/>
      <c r="AA54" s="524"/>
    </row>
    <row r="55" spans="1:27" ht="15">
      <c r="A55" s="12"/>
      <c r="B55" s="27"/>
      <c r="C55" s="27"/>
      <c r="D55" s="3" t="s">
        <v>11</v>
      </c>
      <c r="E55" s="690"/>
      <c r="F55" s="690"/>
      <c r="G55" s="11" t="s">
        <v>33</v>
      </c>
      <c r="H55" s="846">
        <f t="shared" si="6"/>
        <v>52.343036679220567</v>
      </c>
      <c r="I55" s="847"/>
      <c r="J55" s="303"/>
      <c r="K55" s="304"/>
      <c r="L55" s="305"/>
      <c r="M55" s="306"/>
      <c r="N55" s="297"/>
      <c r="O55" s="298"/>
      <c r="P55" s="299"/>
      <c r="Q55" s="300"/>
      <c r="R55" s="301"/>
      <c r="S55" s="302"/>
      <c r="T55" s="302"/>
      <c r="U55" s="302"/>
      <c r="V55" s="525"/>
      <c r="W55" s="526"/>
      <c r="X55" s="527"/>
      <c r="Y55" s="528"/>
      <c r="Z55" s="529"/>
      <c r="AA55" s="530"/>
    </row>
    <row r="56" spans="1:27" ht="15">
      <c r="A56" s="12"/>
      <c r="B56" s="27"/>
      <c r="C56" s="27"/>
      <c r="D56" s="3" t="s">
        <v>12</v>
      </c>
      <c r="E56" s="690"/>
      <c r="F56" s="690"/>
      <c r="G56" s="11" t="s">
        <v>33</v>
      </c>
      <c r="H56" s="846">
        <f t="shared" si="6"/>
        <v>20.549104788341431</v>
      </c>
      <c r="I56" s="847"/>
      <c r="J56" s="313"/>
      <c r="K56" s="314"/>
      <c r="L56" s="315"/>
      <c r="M56" s="316"/>
      <c r="N56" s="307"/>
      <c r="O56" s="308"/>
      <c r="P56" s="309"/>
      <c r="Q56" s="310"/>
      <c r="R56" s="311"/>
      <c r="S56" s="312"/>
      <c r="T56" s="312"/>
      <c r="U56" s="312"/>
      <c r="V56" s="531"/>
      <c r="W56" s="532"/>
      <c r="X56" s="533"/>
      <c r="Y56" s="534"/>
      <c r="Z56" s="535"/>
      <c r="AA56" s="536"/>
    </row>
    <row r="57" spans="1:27" ht="15">
      <c r="A57" s="12"/>
      <c r="B57" s="27"/>
      <c r="C57" s="27"/>
      <c r="D57" s="3" t="s">
        <v>13</v>
      </c>
      <c r="E57" s="690"/>
      <c r="F57" s="690"/>
      <c r="G57" s="11" t="s">
        <v>33</v>
      </c>
      <c r="H57" s="851" t="s">
        <v>43</v>
      </c>
      <c r="I57" s="852"/>
      <c r="J57" s="323"/>
      <c r="K57" s="324"/>
      <c r="L57" s="325"/>
      <c r="M57" s="326"/>
      <c r="N57" s="317"/>
      <c r="O57" s="318"/>
      <c r="P57" s="319"/>
      <c r="Q57" s="320"/>
      <c r="R57" s="321"/>
      <c r="S57" s="322"/>
      <c r="T57" s="322"/>
      <c r="U57" s="322"/>
      <c r="V57" s="537"/>
      <c r="W57" s="538"/>
      <c r="X57" s="539"/>
      <c r="Y57" s="540"/>
      <c r="Z57" s="541"/>
      <c r="AA57" s="542"/>
    </row>
    <row r="58" spans="1:27" ht="15">
      <c r="A58" s="12"/>
      <c r="B58" s="27"/>
      <c r="C58" s="27"/>
      <c r="D58" s="3" t="s">
        <v>14</v>
      </c>
      <c r="E58" s="690"/>
      <c r="F58" s="690"/>
      <c r="G58" s="11" t="s">
        <v>33</v>
      </c>
      <c r="H58" s="846">
        <f t="shared" ref="H58:H66" si="7">T25/U25*100</f>
        <v>56.699742298461665</v>
      </c>
      <c r="I58" s="847"/>
      <c r="J58" s="333"/>
      <c r="K58" s="334"/>
      <c r="L58" s="335"/>
      <c r="M58" s="336"/>
      <c r="N58" s="327"/>
      <c r="O58" s="328"/>
      <c r="P58" s="329"/>
      <c r="Q58" s="330"/>
      <c r="R58" s="331"/>
      <c r="S58" s="332"/>
      <c r="T58" s="332"/>
      <c r="U58" s="332"/>
      <c r="V58" s="543"/>
      <c r="W58" s="544"/>
      <c r="X58" s="545"/>
      <c r="Y58" s="546"/>
      <c r="Z58" s="547"/>
      <c r="AA58" s="548"/>
    </row>
    <row r="59" spans="1:27" ht="15">
      <c r="A59" s="12"/>
      <c r="B59" s="27"/>
      <c r="C59" s="27"/>
      <c r="D59" s="3" t="s">
        <v>31</v>
      </c>
      <c r="E59" s="690"/>
      <c r="F59" s="690"/>
      <c r="G59" s="11" t="s">
        <v>33</v>
      </c>
      <c r="H59" s="832">
        <f t="shared" si="7"/>
        <v>39.291036414565831</v>
      </c>
      <c r="I59" s="833"/>
      <c r="J59" s="343"/>
      <c r="K59" s="344"/>
      <c r="L59" s="345"/>
      <c r="M59" s="346"/>
      <c r="N59" s="337"/>
      <c r="O59" s="338"/>
      <c r="P59" s="339"/>
      <c r="Q59" s="340"/>
      <c r="R59" s="341"/>
      <c r="S59" s="342"/>
      <c r="T59" s="342"/>
      <c r="U59" s="342"/>
      <c r="V59" s="549"/>
      <c r="W59" s="550"/>
      <c r="X59" s="551"/>
      <c r="Y59" s="552"/>
      <c r="Z59" s="553"/>
      <c r="AA59" s="554"/>
    </row>
    <row r="60" spans="1:27" ht="15">
      <c r="A60" s="12"/>
      <c r="B60" s="27"/>
      <c r="C60" s="27"/>
      <c r="D60" s="3" t="s">
        <v>32</v>
      </c>
      <c r="E60" s="690"/>
      <c r="F60" s="690"/>
      <c r="G60" s="11" t="s">
        <v>33</v>
      </c>
      <c r="H60" s="832">
        <f t="shared" si="7"/>
        <v>44.187780548628432</v>
      </c>
      <c r="I60" s="833"/>
      <c r="J60" s="353"/>
      <c r="K60" s="354"/>
      <c r="L60" s="355"/>
      <c r="M60" s="356"/>
      <c r="N60" s="347"/>
      <c r="O60" s="348"/>
      <c r="P60" s="349"/>
      <c r="Q60" s="350"/>
      <c r="R60" s="351"/>
      <c r="S60" s="352"/>
      <c r="T60" s="352"/>
      <c r="U60" s="352"/>
      <c r="V60" s="555"/>
      <c r="W60" s="556"/>
      <c r="X60" s="557"/>
      <c r="Y60" s="558"/>
      <c r="Z60" s="559"/>
      <c r="AA60" s="560"/>
    </row>
    <row r="61" spans="1:27" ht="15">
      <c r="A61" s="12"/>
      <c r="B61" s="27"/>
      <c r="C61" s="27"/>
      <c r="D61" s="3" t="s">
        <v>3</v>
      </c>
      <c r="E61" s="690"/>
      <c r="F61" s="690"/>
      <c r="G61" s="11" t="s">
        <v>33</v>
      </c>
      <c r="H61" s="851" t="s">
        <v>43</v>
      </c>
      <c r="I61" s="852"/>
      <c r="J61" s="363"/>
      <c r="K61" s="364"/>
      <c r="L61" s="365"/>
      <c r="M61" s="366"/>
      <c r="N61" s="357"/>
      <c r="O61" s="358"/>
      <c r="P61" s="359"/>
      <c r="Q61" s="360"/>
      <c r="R61" s="361"/>
      <c r="S61" s="362"/>
      <c r="T61" s="362"/>
      <c r="U61" s="362"/>
      <c r="V61" s="561"/>
      <c r="W61" s="562"/>
      <c r="X61" s="563"/>
      <c r="Y61" s="564"/>
      <c r="Z61" s="565"/>
      <c r="AA61" s="566"/>
    </row>
    <row r="62" spans="1:27" ht="15">
      <c r="A62" s="12"/>
      <c r="B62" s="27"/>
      <c r="C62" s="27"/>
      <c r="D62" s="3" t="s">
        <v>4</v>
      </c>
      <c r="E62" s="690"/>
      <c r="F62" s="690"/>
      <c r="G62" s="11" t="s">
        <v>33</v>
      </c>
      <c r="H62" s="851" t="s">
        <v>43</v>
      </c>
      <c r="I62" s="852"/>
      <c r="J62" s="373"/>
      <c r="K62" s="374"/>
      <c r="L62" s="375"/>
      <c r="M62" s="376"/>
      <c r="N62" s="367"/>
      <c r="O62" s="368"/>
      <c r="P62" s="369"/>
      <c r="Q62" s="370"/>
      <c r="R62" s="371"/>
      <c r="S62" s="372"/>
      <c r="T62" s="372"/>
      <c r="U62" s="372"/>
      <c r="V62" s="567"/>
      <c r="W62" s="568"/>
      <c r="X62" s="569"/>
      <c r="Y62" s="570"/>
      <c r="Z62" s="571"/>
      <c r="AA62" s="572"/>
    </row>
    <row r="63" spans="1:27" ht="15">
      <c r="A63" s="12"/>
      <c r="B63" s="27"/>
      <c r="C63" s="27"/>
      <c r="D63" s="3" t="s">
        <v>8</v>
      </c>
      <c r="E63" s="690"/>
      <c r="F63" s="690"/>
      <c r="G63" s="11" t="s">
        <v>33</v>
      </c>
      <c r="H63" s="846">
        <f t="shared" si="7"/>
        <v>3.4804714955095664</v>
      </c>
      <c r="I63" s="847"/>
      <c r="J63" s="383"/>
      <c r="K63" s="384"/>
      <c r="L63" s="385"/>
      <c r="M63" s="386"/>
      <c r="N63" s="377"/>
      <c r="O63" s="378"/>
      <c r="P63" s="379"/>
      <c r="Q63" s="380"/>
      <c r="R63" s="381"/>
      <c r="S63" s="382"/>
      <c r="T63" s="382"/>
      <c r="U63" s="382"/>
      <c r="V63" s="573"/>
      <c r="W63" s="574"/>
      <c r="X63" s="575"/>
      <c r="Y63" s="576"/>
      <c r="Z63" s="577"/>
      <c r="AA63" s="578"/>
    </row>
    <row r="64" spans="1:27" ht="15">
      <c r="A64" s="12"/>
      <c r="B64" s="27"/>
      <c r="C64" s="27"/>
      <c r="D64" s="3" t="s">
        <v>9</v>
      </c>
      <c r="E64" s="690"/>
      <c r="F64" s="690"/>
      <c r="G64" s="11" t="s">
        <v>33</v>
      </c>
      <c r="H64" s="851" t="s">
        <v>43</v>
      </c>
      <c r="I64" s="852"/>
      <c r="J64" s="393"/>
      <c r="K64" s="394"/>
      <c r="L64" s="395"/>
      <c r="M64" s="396"/>
      <c r="N64" s="387"/>
      <c r="O64" s="388"/>
      <c r="P64" s="389"/>
      <c r="Q64" s="390"/>
      <c r="R64" s="391"/>
      <c r="S64" s="392"/>
      <c r="T64" s="392"/>
      <c r="U64" s="392"/>
      <c r="V64" s="579"/>
      <c r="W64" s="580"/>
      <c r="X64" s="581"/>
      <c r="Y64" s="582"/>
      <c r="Z64" s="583"/>
      <c r="AA64" s="584"/>
    </row>
    <row r="65" spans="1:27" ht="15">
      <c r="A65" s="12"/>
      <c r="B65" s="27"/>
      <c r="C65" s="27"/>
      <c r="D65" s="3" t="s">
        <v>10</v>
      </c>
      <c r="E65" s="690"/>
      <c r="F65" s="690"/>
      <c r="G65" s="11" t="s">
        <v>33</v>
      </c>
      <c r="H65" s="851" t="s">
        <v>43</v>
      </c>
      <c r="I65" s="852"/>
      <c r="J65" s="403"/>
      <c r="K65" s="404"/>
      <c r="L65" s="405"/>
      <c r="M65" s="406"/>
      <c r="N65" s="397"/>
      <c r="O65" s="398"/>
      <c r="P65" s="399"/>
      <c r="Q65" s="400"/>
      <c r="R65" s="401"/>
      <c r="S65" s="402"/>
      <c r="T65" s="402"/>
      <c r="U65" s="402"/>
      <c r="V65" s="585"/>
      <c r="W65" s="586"/>
      <c r="X65" s="587"/>
      <c r="Y65" s="588"/>
      <c r="Z65" s="589"/>
      <c r="AA65" s="590"/>
    </row>
    <row r="66" spans="1:27" ht="15.6" thickBot="1">
      <c r="A66" s="29"/>
      <c r="B66" s="30"/>
      <c r="C66" s="30"/>
      <c r="D66" s="25" t="s">
        <v>15</v>
      </c>
      <c r="E66" s="31"/>
      <c r="F66" s="31"/>
      <c r="G66" s="32" t="s">
        <v>33</v>
      </c>
      <c r="H66" s="856">
        <f t="shared" si="7"/>
        <v>47.601298171684903</v>
      </c>
      <c r="I66" s="857"/>
      <c r="J66" s="413"/>
      <c r="K66" s="414"/>
      <c r="L66" s="415"/>
      <c r="M66" s="416"/>
      <c r="N66" s="407"/>
      <c r="O66" s="408"/>
      <c r="P66" s="409"/>
      <c r="Q66" s="410"/>
      <c r="R66" s="411"/>
      <c r="S66" s="412"/>
      <c r="T66" s="412"/>
      <c r="U66" s="412"/>
      <c r="V66" s="591"/>
      <c r="W66" s="592"/>
      <c r="X66" s="593"/>
      <c r="Y66" s="594"/>
      <c r="Z66" s="595"/>
      <c r="AA66" s="596"/>
    </row>
    <row r="67" spans="1:27" ht="15" customHeight="1">
      <c r="A67" s="831" t="s">
        <v>51</v>
      </c>
      <c r="B67" s="855"/>
      <c r="C67" s="855"/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55"/>
      <c r="P67" s="855"/>
      <c r="Q67" s="855"/>
      <c r="R67" s="855"/>
      <c r="S67" s="855"/>
      <c r="T67" s="855"/>
      <c r="U67" s="855"/>
      <c r="V67" s="855"/>
      <c r="W67" s="855"/>
      <c r="X67" s="855"/>
      <c r="Y67" s="855"/>
      <c r="Z67" s="855"/>
      <c r="AA67" s="855"/>
    </row>
    <row r="68" spans="1:27" ht="15" customHeight="1">
      <c r="A68" s="855"/>
      <c r="B68" s="855"/>
      <c r="C68" s="855"/>
      <c r="D68" s="855"/>
      <c r="E68" s="855"/>
      <c r="F68" s="855"/>
      <c r="G68" s="855"/>
      <c r="H68" s="855"/>
      <c r="I68" s="855"/>
      <c r="J68" s="855"/>
      <c r="K68" s="855"/>
      <c r="L68" s="855"/>
      <c r="M68" s="855"/>
      <c r="N68" s="855"/>
      <c r="O68" s="855"/>
      <c r="P68" s="855"/>
      <c r="Q68" s="855"/>
      <c r="R68" s="855"/>
      <c r="S68" s="855"/>
      <c r="T68" s="855"/>
      <c r="U68" s="855"/>
      <c r="V68" s="855"/>
      <c r="W68" s="855"/>
      <c r="X68" s="855"/>
      <c r="Y68" s="855"/>
      <c r="Z68" s="855"/>
      <c r="AA68" s="855"/>
    </row>
  </sheetData>
  <mergeCells count="35">
    <mergeCell ref="H64:I64"/>
    <mergeCell ref="H65:I65"/>
    <mergeCell ref="H66:I66"/>
    <mergeCell ref="A67:AA68"/>
    <mergeCell ref="H58:I58"/>
    <mergeCell ref="H59:I59"/>
    <mergeCell ref="H60:I60"/>
    <mergeCell ref="H61:I61"/>
    <mergeCell ref="H62:I62"/>
    <mergeCell ref="H63:I63"/>
    <mergeCell ref="H57:I57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E34:F34"/>
    <mergeCell ref="H45:I45"/>
    <mergeCell ref="H2:T2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 (R4)</vt:lpstr>
      <vt:lpstr>総括表詳細（利用者数R4）</vt:lpstr>
      <vt:lpstr>総括表詳細（給付費R4)</vt:lpstr>
      <vt:lpstr>'総括表 (R4)'!Print_Area</vt:lpstr>
      <vt:lpstr>'総括表詳細（給付費R4)'!Print_Area</vt:lpstr>
      <vt:lpstr>'総括表詳細（利用者数R4）'!Print_Area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2023-01-18T04:25:33Z</dcterms:modified>
</cp:coreProperties>
</file>